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1\Desktop\1\уч.планы на сайт\УП 2023г. начало подготовки\"/>
    </mc:Choice>
  </mc:AlternateContent>
  <xr:revisionPtr revIDLastSave="0" documentId="13_ncr:1_{62C98CD6-FD0F-4638-9B8A-96A102E6FE6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Титул" sheetId="9" r:id="rId1"/>
    <sheet name="График УП" sheetId="6" r:id="rId2"/>
    <sheet name="Свод.данные" sheetId="8" r:id="rId3"/>
    <sheet name="УП" sheetId="1" r:id="rId4"/>
  </sheets>
  <definedNames>
    <definedName name="_xlnm.Print_Titles" localSheetId="3">УП!$A:$AR,УП!$1:$8</definedName>
    <definedName name="_xlnm.Print_Area" localSheetId="3">УП!$A$1:$AT$123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L121" i="1" l="1"/>
  <c r="AM121" i="1"/>
  <c r="AN121" i="1"/>
  <c r="AO121" i="1"/>
  <c r="AP121" i="1"/>
  <c r="AQ121" i="1"/>
  <c r="AR121" i="1"/>
  <c r="AK121" i="1"/>
  <c r="AR120" i="1"/>
  <c r="AL120" i="1"/>
  <c r="AM120" i="1"/>
  <c r="AN120" i="1"/>
  <c r="AO120" i="1"/>
  <c r="AP120" i="1"/>
  <c r="AQ120" i="1"/>
  <c r="AK120" i="1"/>
  <c r="AQ119" i="1"/>
  <c r="AL119" i="1"/>
  <c r="AM119" i="1"/>
  <c r="AN119" i="1"/>
  <c r="AO119" i="1"/>
  <c r="AP119" i="1"/>
  <c r="AR119" i="1"/>
  <c r="AK119" i="1"/>
  <c r="AS50" i="1" l="1"/>
  <c r="AT52" i="1" l="1"/>
  <c r="AD81" i="1"/>
  <c r="AB81" i="1" s="1"/>
  <c r="AS81" i="1" s="1"/>
  <c r="AT74" i="1"/>
  <c r="AT78" i="1"/>
  <c r="AC78" i="1" l="1"/>
  <c r="AD83" i="1" l="1"/>
  <c r="AB83" i="1" s="1"/>
  <c r="AS83" i="1" s="1"/>
  <c r="AD57" i="1"/>
  <c r="AB57" i="1" s="1"/>
  <c r="AD79" i="1" l="1"/>
  <c r="AD76" i="1"/>
  <c r="AD77" i="1"/>
  <c r="AB77" i="1" s="1"/>
  <c r="AD85" i="1"/>
  <c r="AB85" i="1" s="1"/>
  <c r="AB76" i="1" l="1"/>
  <c r="AD54" i="1"/>
  <c r="AB79" i="1" l="1"/>
  <c r="AD39" i="1" l="1"/>
  <c r="AB39" i="1" s="1"/>
  <c r="AS39" i="1" s="1"/>
  <c r="AD37" i="1"/>
  <c r="AR108" i="1"/>
  <c r="AQ108" i="1"/>
  <c r="AP108" i="1"/>
  <c r="AO108" i="1"/>
  <c r="AN108" i="1"/>
  <c r="AM108" i="1"/>
  <c r="AL108" i="1"/>
  <c r="AK108" i="1"/>
  <c r="AC92" i="1"/>
  <c r="AC91" i="1" s="1"/>
  <c r="AD86" i="1"/>
  <c r="AB86" i="1" s="1"/>
  <c r="AD84" i="1"/>
  <c r="AB84" i="1" s="1"/>
  <c r="AS84" i="1" s="1"/>
  <c r="AD82" i="1"/>
  <c r="AB82" i="1" s="1"/>
  <c r="AS82" i="1" s="1"/>
  <c r="AD80" i="1"/>
  <c r="AS74" i="1"/>
  <c r="AD69" i="1"/>
  <c r="AB69" i="1" s="1"/>
  <c r="AS69" i="1" s="1"/>
  <c r="AD68" i="1"/>
  <c r="AB68" i="1" s="1"/>
  <c r="AS68" i="1" s="1"/>
  <c r="AD67" i="1"/>
  <c r="AB67" i="1" s="1"/>
  <c r="AS67" i="1" s="1"/>
  <c r="AD65" i="1"/>
  <c r="AB65" i="1" s="1"/>
  <c r="AS65" i="1" s="1"/>
  <c r="AD64" i="1"/>
  <c r="AB64" i="1" s="1"/>
  <c r="AS64" i="1" s="1"/>
  <c r="AD63" i="1"/>
  <c r="AB63" i="1" s="1"/>
  <c r="AS63" i="1" s="1"/>
  <c r="AD62" i="1"/>
  <c r="AD61" i="1"/>
  <c r="AT59" i="1"/>
  <c r="AT92" i="1"/>
  <c r="AT91" i="1" s="1"/>
  <c r="AT73" i="1"/>
  <c r="AT49" i="1"/>
  <c r="AD56" i="1"/>
  <c r="AB56" i="1" s="1"/>
  <c r="AC52" i="1"/>
  <c r="AC49" i="1" s="1"/>
  <c r="AT36" i="1"/>
  <c r="AC36" i="1"/>
  <c r="AT28" i="1"/>
  <c r="AD33" i="1"/>
  <c r="AD32" i="1"/>
  <c r="AB32" i="1" s="1"/>
  <c r="AS32" i="1" s="1"/>
  <c r="AD31" i="1"/>
  <c r="AD30" i="1"/>
  <c r="AD29" i="1"/>
  <c r="AD25" i="1"/>
  <c r="AD24" i="1"/>
  <c r="AD23" i="1"/>
  <c r="AD22" i="1"/>
  <c r="AC10" i="1"/>
  <c r="AD20" i="1"/>
  <c r="AB20" i="1" s="1"/>
  <c r="AD19" i="1"/>
  <c r="AB19" i="1" s="1"/>
  <c r="AD18" i="1"/>
  <c r="AB18" i="1" s="1"/>
  <c r="AD17" i="1"/>
  <c r="AB17" i="1" s="1"/>
  <c r="AD16" i="1"/>
  <c r="AB16" i="1" s="1"/>
  <c r="AD15" i="1"/>
  <c r="AB15" i="1" s="1"/>
  <c r="AD14" i="1"/>
  <c r="AB14" i="1" s="1"/>
  <c r="AD13" i="1"/>
  <c r="AB13" i="1" s="1"/>
  <c r="AD12" i="1"/>
  <c r="AB12" i="1" s="1"/>
  <c r="AD11" i="1"/>
  <c r="AB11" i="1" s="1"/>
  <c r="AD78" i="1" l="1"/>
  <c r="AB80" i="1"/>
  <c r="AD10" i="1"/>
  <c r="AT48" i="1"/>
  <c r="AD21" i="1"/>
  <c r="AB10" i="1"/>
  <c r="J17" i="8"/>
  <c r="B17" i="8"/>
  <c r="AS80" i="1" l="1"/>
  <c r="AS78" i="1" s="1"/>
  <c r="AB78" i="1"/>
  <c r="AD9" i="1"/>
  <c r="AR15" i="6"/>
  <c r="AQ15" i="6"/>
  <c r="AP15" i="6"/>
  <c r="AO15" i="6"/>
  <c r="S15" i="6"/>
  <c r="R15" i="6"/>
  <c r="BA14" i="6"/>
  <c r="AZ14" i="6"/>
  <c r="AY14" i="6"/>
  <c r="AX14" i="6"/>
  <c r="AW14" i="6"/>
  <c r="AV14" i="6"/>
  <c r="AU14" i="6"/>
  <c r="AT14" i="6"/>
  <c r="AS14" i="6"/>
  <c r="AR14" i="6"/>
  <c r="AQ14" i="6"/>
  <c r="S14" i="6"/>
  <c r="R14" i="6"/>
  <c r="BA13" i="6"/>
  <c r="AZ13" i="6"/>
  <c r="AY13" i="6"/>
  <c r="AX13" i="6"/>
  <c r="AW13" i="6"/>
  <c r="AV13" i="6"/>
  <c r="AU13" i="6"/>
  <c r="AT13" i="6"/>
  <c r="AS13" i="6"/>
  <c r="AR13" i="6"/>
  <c r="AQ13" i="6"/>
  <c r="S13" i="6"/>
  <c r="R13" i="6"/>
  <c r="BA12" i="6"/>
  <c r="AZ12" i="6"/>
  <c r="AY12" i="6"/>
  <c r="AX12" i="6"/>
  <c r="AW12" i="6"/>
  <c r="AV12" i="6"/>
  <c r="AU12" i="6"/>
  <c r="AT12" i="6"/>
  <c r="AS12" i="6"/>
  <c r="AR12" i="6"/>
  <c r="AQ12" i="6"/>
  <c r="S12" i="6"/>
  <c r="R12" i="6"/>
  <c r="AC100" i="1" l="1"/>
  <c r="AD101" i="1"/>
  <c r="AD100" i="1" s="1"/>
  <c r="AB101" i="1" l="1"/>
  <c r="AB100" i="1" s="1"/>
  <c r="AD94" i="1"/>
  <c r="AB94" i="1" l="1"/>
  <c r="AS94" i="1" s="1"/>
  <c r="AK99" i="1"/>
  <c r="AL99" i="1"/>
  <c r="AM99" i="1"/>
  <c r="AN99" i="1"/>
  <c r="AO99" i="1"/>
  <c r="AP99" i="1"/>
  <c r="AQ99" i="1"/>
  <c r="AR99" i="1"/>
  <c r="AR90" i="1"/>
  <c r="AQ90" i="1"/>
  <c r="AP90" i="1"/>
  <c r="AO90" i="1"/>
  <c r="AN90" i="1"/>
  <c r="AM90" i="1"/>
  <c r="AL90" i="1"/>
  <c r="AK90" i="1"/>
  <c r="AC71" i="1"/>
  <c r="AD89" i="1"/>
  <c r="AB89" i="1" s="1"/>
  <c r="AD75" i="1"/>
  <c r="AD74" i="1" s="1"/>
  <c r="AB62" i="1"/>
  <c r="AS62" i="1" s="1"/>
  <c r="AB61" i="1"/>
  <c r="AS61" i="1" s="1"/>
  <c r="AD51" i="1"/>
  <c r="AC51" i="1" s="1"/>
  <c r="AB51" i="1" s="1"/>
  <c r="AS89" i="1" l="1"/>
  <c r="AS88" i="1" s="1"/>
  <c r="AS59" i="1"/>
  <c r="AC74" i="1"/>
  <c r="AB75" i="1"/>
  <c r="AC88" i="1"/>
  <c r="AB88" i="1"/>
  <c r="AD88" i="1"/>
  <c r="AD45" i="1"/>
  <c r="AB45" i="1" s="1"/>
  <c r="AD46" i="1"/>
  <c r="AD43" i="1"/>
  <c r="AB43" i="1" s="1"/>
  <c r="AS43" i="1" s="1"/>
  <c r="AD42" i="1"/>
  <c r="AB42" i="1" s="1"/>
  <c r="AS42" i="1" s="1"/>
  <c r="AB74" i="1" l="1"/>
  <c r="AB46" i="1"/>
  <c r="AS46" i="1" s="1"/>
  <c r="AD93" i="1"/>
  <c r="AB93" i="1" l="1"/>
  <c r="AS93" i="1" s="1"/>
  <c r="AK96" i="1"/>
  <c r="AL96" i="1"/>
  <c r="AM96" i="1"/>
  <c r="AN96" i="1"/>
  <c r="AO96" i="1"/>
  <c r="AP96" i="1"/>
  <c r="AQ96" i="1"/>
  <c r="AR96" i="1"/>
  <c r="AD95" i="1"/>
  <c r="AB95" i="1" s="1"/>
  <c r="AS95" i="1" s="1"/>
  <c r="AD55" i="1"/>
  <c r="AB55" i="1" s="1"/>
  <c r="AS55" i="1" s="1"/>
  <c r="AB54" i="1"/>
  <c r="AS54" i="1" s="1"/>
  <c r="AD53" i="1"/>
  <c r="AS92" i="1" l="1"/>
  <c r="AS91" i="1" s="1"/>
  <c r="AB53" i="1"/>
  <c r="AS53" i="1" s="1"/>
  <c r="AS52" i="1" s="1"/>
  <c r="AS49" i="1" s="1"/>
  <c r="AD52" i="1"/>
  <c r="AD49" i="1" s="1"/>
  <c r="AB52" i="1"/>
  <c r="AB49" i="1" s="1"/>
  <c r="AD92" i="1"/>
  <c r="AD91" i="1" s="1"/>
  <c r="AB92" i="1"/>
  <c r="AB91" i="1" s="1"/>
  <c r="AD38" i="1"/>
  <c r="AB38" i="1" s="1"/>
  <c r="AC33" i="1" l="1"/>
  <c r="AB33" i="1" s="1"/>
  <c r="AD40" i="1" l="1"/>
  <c r="AB40" i="1" s="1"/>
  <c r="AD41" i="1"/>
  <c r="AB41" i="1" s="1"/>
  <c r="AS41" i="1" s="1"/>
  <c r="AD44" i="1"/>
  <c r="AB44" i="1" s="1"/>
  <c r="AS44" i="1" s="1"/>
  <c r="AS20" i="1" l="1"/>
  <c r="AD113" i="1" l="1"/>
  <c r="AD112" i="1" l="1"/>
  <c r="AC110" i="1"/>
  <c r="AB112" i="1" l="1"/>
  <c r="AD111" i="1"/>
  <c r="AB111" i="1" l="1"/>
  <c r="AD109" i="1" l="1"/>
  <c r="AB109" i="1" s="1"/>
  <c r="AC107" i="1"/>
  <c r="AD72" i="1"/>
  <c r="AD71" i="1" s="1"/>
  <c r="AR70" i="1"/>
  <c r="AP70" i="1"/>
  <c r="AN70" i="1"/>
  <c r="AL70" i="1"/>
  <c r="AQ70" i="1"/>
  <c r="AO70" i="1"/>
  <c r="AM70" i="1"/>
  <c r="AK70" i="1"/>
  <c r="AB72" i="1" l="1"/>
  <c r="AB71" i="1" s="1"/>
  <c r="AD59" i="1"/>
  <c r="AD97" i="1" s="1"/>
  <c r="AB59" i="1" l="1"/>
  <c r="AB97" i="1" s="1"/>
  <c r="AC59" i="1"/>
  <c r="AC97" i="1" s="1"/>
  <c r="AL87" i="1" l="1"/>
  <c r="AM87" i="1"/>
  <c r="AN87" i="1"/>
  <c r="AO87" i="1"/>
  <c r="AP87" i="1"/>
  <c r="AQ87" i="1"/>
  <c r="AR87" i="1"/>
  <c r="AK87" i="1"/>
  <c r="AL58" i="1"/>
  <c r="AM58" i="1"/>
  <c r="AN58" i="1"/>
  <c r="AO58" i="1"/>
  <c r="AP58" i="1"/>
  <c r="AQ58" i="1"/>
  <c r="AR58" i="1"/>
  <c r="AK58" i="1"/>
  <c r="AL47" i="1"/>
  <c r="AM47" i="1"/>
  <c r="AN47" i="1"/>
  <c r="AO47" i="1"/>
  <c r="AP47" i="1"/>
  <c r="AQ47" i="1"/>
  <c r="AR47" i="1"/>
  <c r="AK47" i="1"/>
  <c r="AL34" i="1"/>
  <c r="AM34" i="1"/>
  <c r="AN34" i="1"/>
  <c r="AO34" i="1"/>
  <c r="AP34" i="1"/>
  <c r="AQ34" i="1"/>
  <c r="AR34" i="1"/>
  <c r="AK34" i="1"/>
  <c r="AR26" i="1"/>
  <c r="AQ26" i="1"/>
  <c r="AP26" i="1"/>
  <c r="AO26" i="1"/>
  <c r="AN26" i="1"/>
  <c r="AM26" i="1"/>
  <c r="AL26" i="1"/>
  <c r="AK26" i="1"/>
  <c r="AD114" i="1"/>
  <c r="AD115" i="1"/>
  <c r="AD116" i="1"/>
  <c r="AD117" i="1"/>
  <c r="AD118" i="1"/>
  <c r="AC23" i="1"/>
  <c r="AB23" i="1" s="1"/>
  <c r="AS23" i="1" s="1"/>
  <c r="AC24" i="1"/>
  <c r="AB24" i="1" s="1"/>
  <c r="AS24" i="1" s="1"/>
  <c r="AC25" i="1"/>
  <c r="AB25" i="1" s="1"/>
  <c r="AS25" i="1" s="1"/>
  <c r="AS13" i="1"/>
  <c r="AS14" i="1"/>
  <c r="AS15" i="1"/>
  <c r="AS16" i="1"/>
  <c r="AS17" i="1"/>
  <c r="AS18" i="1"/>
  <c r="AS19" i="1"/>
  <c r="AR102" i="1" l="1"/>
  <c r="AR103" i="1" s="1"/>
  <c r="AS36" i="1"/>
  <c r="AP102" i="1"/>
  <c r="AP103" i="1" s="1"/>
  <c r="AN102" i="1"/>
  <c r="AN103" i="1" s="1"/>
  <c r="AL102" i="1"/>
  <c r="AL103" i="1" s="1"/>
  <c r="AK102" i="1"/>
  <c r="AK103" i="1" s="1"/>
  <c r="AQ102" i="1"/>
  <c r="AQ103" i="1" s="1"/>
  <c r="AO102" i="1"/>
  <c r="AO103" i="1" s="1"/>
  <c r="AM102" i="1"/>
  <c r="AM103" i="1" s="1"/>
  <c r="AD73" i="1"/>
  <c r="AD48" i="1" s="1"/>
  <c r="AD108" i="1"/>
  <c r="AB108" i="1" s="1"/>
  <c r="AB107" i="1" s="1"/>
  <c r="AC115" i="1"/>
  <c r="AB29" i="1"/>
  <c r="AS29" i="1" s="1"/>
  <c r="AC118" i="1"/>
  <c r="AC22" i="1"/>
  <c r="AC117" i="1"/>
  <c r="AC116" i="1"/>
  <c r="AC114" i="1"/>
  <c r="AD28" i="1"/>
  <c r="AB30" i="1"/>
  <c r="AS30" i="1" s="1"/>
  <c r="AS12" i="1"/>
  <c r="AS10" i="1" s="1"/>
  <c r="AB22" i="1" l="1"/>
  <c r="AC21" i="1"/>
  <c r="AC9" i="1" s="1"/>
  <c r="AB73" i="1"/>
  <c r="AB48" i="1" s="1"/>
  <c r="AC73" i="1"/>
  <c r="AC48" i="1" s="1"/>
  <c r="AC35" i="1" s="1"/>
  <c r="AD107" i="1"/>
  <c r="AC28" i="1"/>
  <c r="AB31" i="1"/>
  <c r="AS31" i="1" l="1"/>
  <c r="AS28" i="1" s="1"/>
  <c r="AB21" i="1"/>
  <c r="AB9" i="1" s="1"/>
  <c r="AS22" i="1"/>
  <c r="AS21" i="1" s="1"/>
  <c r="AC27" i="1"/>
  <c r="AS73" i="1"/>
  <c r="AS48" i="1" s="1"/>
  <c r="AB28" i="1"/>
  <c r="AC104" i="1" l="1"/>
  <c r="AC106" i="1" l="1"/>
  <c r="AC105" i="1"/>
  <c r="AD36" i="1" l="1"/>
  <c r="AD35" i="1" s="1"/>
  <c r="AD27" i="1" s="1"/>
  <c r="AB37" i="1"/>
  <c r="AB36" i="1" s="1"/>
  <c r="AB35" i="1" s="1"/>
  <c r="AB27" i="1" s="1"/>
  <c r="AD104" i="1" l="1"/>
  <c r="AD105" i="1" s="1"/>
  <c r="AD106" i="1"/>
  <c r="AB106" i="1"/>
  <c r="AB104" i="1"/>
  <c r="AB105" i="1" s="1"/>
</calcChain>
</file>

<file path=xl/sharedStrings.xml><?xml version="1.0" encoding="utf-8"?>
<sst xmlns="http://schemas.openxmlformats.org/spreadsheetml/2006/main" count="424" uniqueCount="283">
  <si>
    <t>Индекс</t>
  </si>
  <si>
    <t>экзамен</t>
  </si>
  <si>
    <t>зачеты</t>
  </si>
  <si>
    <t>Распределение по семестрам</t>
  </si>
  <si>
    <t>курсовые работы</t>
  </si>
  <si>
    <t>самостоятельная учебная нагрузка студента</t>
  </si>
  <si>
    <t>всего</t>
  </si>
  <si>
    <t>групповые занятия</t>
  </si>
  <si>
    <t>мелкогрупповые занятия</t>
  </si>
  <si>
    <t>индивидуальные занятия</t>
  </si>
  <si>
    <t>Обязательные учебные занятия</t>
  </si>
  <si>
    <t>Распределение обязательных учебных занятий по курсам и семестрам</t>
  </si>
  <si>
    <t>1 курс</t>
  </si>
  <si>
    <t>2 курс</t>
  </si>
  <si>
    <t>3 курс</t>
  </si>
  <si>
    <t>4 курс</t>
  </si>
  <si>
    <t>Народная музыкальная культура</t>
  </si>
  <si>
    <t>семестры</t>
  </si>
  <si>
    <t>недели</t>
  </si>
  <si>
    <t>Иностранный язык</t>
  </si>
  <si>
    <t>Естествознание</t>
  </si>
  <si>
    <t>Физическая культура</t>
  </si>
  <si>
    <t>Основы безопасности жизнедеятельности</t>
  </si>
  <si>
    <t>Русский язык</t>
  </si>
  <si>
    <t>История мировой культуры</t>
  </si>
  <si>
    <t>История</t>
  </si>
  <si>
    <t>Недельная нагрузка студента по циклу</t>
  </si>
  <si>
    <t>ОГСЭ.00</t>
  </si>
  <si>
    <t>ОГСЭ.01</t>
  </si>
  <si>
    <t>Основы философии</t>
  </si>
  <si>
    <t>ОГСЭ.02</t>
  </si>
  <si>
    <t>ОГСЭ.03</t>
  </si>
  <si>
    <t>Психология общения</t>
  </si>
  <si>
    <t>ОГСЭ.04</t>
  </si>
  <si>
    <t>ОГСЭ.05</t>
  </si>
  <si>
    <t>П.00</t>
  </si>
  <si>
    <t>ОП.00</t>
  </si>
  <si>
    <t>ОП.01</t>
  </si>
  <si>
    <t>ОП.02</t>
  </si>
  <si>
    <t>Сольфеджио</t>
  </si>
  <si>
    <t>ОП.03</t>
  </si>
  <si>
    <t>Элементарная теория музыки</t>
  </si>
  <si>
    <t>ОП.04</t>
  </si>
  <si>
    <t>ОП.05</t>
  </si>
  <si>
    <t>Анализ музыкальных произведений</t>
  </si>
  <si>
    <t>ОП.06</t>
  </si>
  <si>
    <t>ОП.07</t>
  </si>
  <si>
    <t>Безопасность жизнедеятельности</t>
  </si>
  <si>
    <t>ПМ.00</t>
  </si>
  <si>
    <t>Обществознание</t>
  </si>
  <si>
    <t>ПМ.01</t>
  </si>
  <si>
    <t>МДК.01.01</t>
  </si>
  <si>
    <t>МДК.01.02</t>
  </si>
  <si>
    <t>ПМ.02</t>
  </si>
  <si>
    <t>МДК.02.01</t>
  </si>
  <si>
    <t>МДК.02.02</t>
  </si>
  <si>
    <t>Педагогические основы преподавания творческих дисциплин</t>
  </si>
  <si>
    <t>Учебно-методическое обеспечение учебного процесса</t>
  </si>
  <si>
    <t>Учебная практика</t>
  </si>
  <si>
    <t>УП.01</t>
  </si>
  <si>
    <t>УП.02</t>
  </si>
  <si>
    <t>УП.03</t>
  </si>
  <si>
    <t>ПП.00</t>
  </si>
  <si>
    <t>ПП.01</t>
  </si>
  <si>
    <t>4 нед.</t>
  </si>
  <si>
    <t>ПП.02</t>
  </si>
  <si>
    <t>Педагогическая практика</t>
  </si>
  <si>
    <t>1 нед.</t>
  </si>
  <si>
    <t>ПДП.00</t>
  </si>
  <si>
    <t>Промежуточная аттестация</t>
  </si>
  <si>
    <t>ГИА.00</t>
  </si>
  <si>
    <t>ГИА.01</t>
  </si>
  <si>
    <t>Подготовка выпускной квалификационной работы</t>
  </si>
  <si>
    <t>ГИА.02</t>
  </si>
  <si>
    <t>ГИА.03</t>
  </si>
  <si>
    <t>ГИА.04</t>
  </si>
  <si>
    <t xml:space="preserve">Государственный экзамен </t>
  </si>
  <si>
    <t>м</t>
  </si>
  <si>
    <t>УП.00</t>
  </si>
  <si>
    <t>Всего часов обучения по циклам ППССЗ</t>
  </si>
  <si>
    <t>Производственная практика</t>
  </si>
  <si>
    <t>Производственная практика (преддипломная)</t>
  </si>
  <si>
    <t>Всего форм контроля:</t>
  </si>
  <si>
    <t>г</t>
  </si>
  <si>
    <t>Производственная практика (по профилю специальности)</t>
  </si>
  <si>
    <t>Государственная итоговая аттестация</t>
  </si>
  <si>
    <t>Каникулы</t>
  </si>
  <si>
    <t>и</t>
  </si>
  <si>
    <t>ОП.08</t>
  </si>
  <si>
    <t>Курсы</t>
  </si>
  <si>
    <t>Сентябрь</t>
  </si>
  <si>
    <t>29.09 - 05.10</t>
  </si>
  <si>
    <t>Октябрь</t>
  </si>
  <si>
    <t>27.10 - 2.11</t>
  </si>
  <si>
    <t>Ноябрь</t>
  </si>
  <si>
    <t>Декабрь</t>
  </si>
  <si>
    <t>30.12 - 4.01</t>
  </si>
  <si>
    <t>Январь</t>
  </si>
  <si>
    <t>26.01 - 1.02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</si>
  <si>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</si>
  <si>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</si>
  <si>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</si>
  <si>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</si>
  <si>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</si>
  <si>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</si>
  <si>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</si>
  <si>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</si>
  <si>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</si>
  <si>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</si>
  <si>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</si>
  <si>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</si>
  <si>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</si>
  <si>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</si>
  <si>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</si>
  <si>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</si>
  <si>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</si>
  <si>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</si>
  <si>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22 - 29</t>
  </si>
  <si>
    <t>5 - 11</t>
  </si>
  <si>
    <t>12 - 18</t>
  </si>
  <si>
    <t>19 - 25</t>
  </si>
  <si>
    <t>2 - 8</t>
  </si>
  <si>
    <t>9 - 15</t>
  </si>
  <si>
    <t xml:space="preserve">16 - 22 </t>
  </si>
  <si>
    <t>16 - 22</t>
  </si>
  <si>
    <t xml:space="preserve"> =</t>
  </si>
  <si>
    <t>*</t>
  </si>
  <si>
    <t>Обозначения:</t>
  </si>
  <si>
    <t>::</t>
  </si>
  <si>
    <t>Ш</t>
  </si>
  <si>
    <t>Неделя отсутствует</t>
  </si>
  <si>
    <t>Курс</t>
  </si>
  <si>
    <t>ГИА</t>
  </si>
  <si>
    <t>Всего</t>
  </si>
  <si>
    <t>по профилю специальности</t>
  </si>
  <si>
    <t>преддипломная</t>
  </si>
  <si>
    <t>подготовка</t>
  </si>
  <si>
    <t>проведение</t>
  </si>
  <si>
    <t>нед.</t>
  </si>
  <si>
    <t>часов</t>
  </si>
  <si>
    <t>Общеобразовательный учебный цикл</t>
  </si>
  <si>
    <t>Суммарное количество часов обязательной и вариативной частей ППССЗ (без учета учебной практики)</t>
  </si>
  <si>
    <t>Общий гуманитарный и социально-экономический учебный цикл</t>
  </si>
  <si>
    <t xml:space="preserve">Профессиональный учебный цикл </t>
  </si>
  <si>
    <t xml:space="preserve">Общепрофессиональные дисциплины </t>
  </si>
  <si>
    <t xml:space="preserve">Профессиональные модули </t>
  </si>
  <si>
    <t>Всего часов обучения по циклам ППССЗ, включая Общеобразовательный учебный цикл</t>
  </si>
  <si>
    <t>Рассредоточенная</t>
  </si>
  <si>
    <t>Концентрированная</t>
  </si>
  <si>
    <t>Защита выпускной квалификационной работы (дипломная работа)</t>
  </si>
  <si>
    <t>другие формы контроля</t>
  </si>
  <si>
    <t>Обучение по дисциплинам и междисциплинарным курсам, в том числе учебная практика и производственная практика (по профилю специальности)</t>
  </si>
  <si>
    <t>экзамены</t>
  </si>
  <si>
    <t>зачеты, включая физическую культуру</t>
  </si>
  <si>
    <t>Максимальный объем учебной нагрузки</t>
  </si>
  <si>
    <t>Аудиторная учебная нагрузка</t>
  </si>
  <si>
    <t>Обучение по дисциплинам и междисциплинарным курсам</t>
  </si>
  <si>
    <t>из них обучение по учебным дисциплинам и междисциплинарным курсам</t>
  </si>
  <si>
    <t>Наименование учебных дисциплин, профессиональных модулей, междисциплинарных курсов</t>
  </si>
  <si>
    <t xml:space="preserve">максимальная учебная нагрузка </t>
  </si>
  <si>
    <t>1. КАЛЕНДАРНЫЙ УЧЕБНЫЙ ГРАФИК</t>
  </si>
  <si>
    <t>2. СВОДНЫЕ ДАННЫЕ ПО БЮДЖЕТУ ВРЕМЕНИ</t>
  </si>
  <si>
    <t>Теор. обучение</t>
  </si>
  <si>
    <t>Лаб. и пр. занятия</t>
  </si>
  <si>
    <t>Курс. проект.</t>
  </si>
  <si>
    <t>Максим. учебная нагрузка</t>
  </si>
  <si>
    <t>Обяз. Часть</t>
  </si>
  <si>
    <t>Вар. Часть</t>
  </si>
  <si>
    <t>нед</t>
  </si>
  <si>
    <t>23.02 - 1.03</t>
  </si>
  <si>
    <t>30.03 - 5.04</t>
  </si>
  <si>
    <t>27.04 -  3.05</t>
  </si>
  <si>
    <t>29.06 - 5.07</t>
  </si>
  <si>
    <t>27.07 - 2.08</t>
  </si>
  <si>
    <t xml:space="preserve">2 - 8 </t>
  </si>
  <si>
    <t>23 - 29</t>
  </si>
  <si>
    <t>4 - 10</t>
  </si>
  <si>
    <t>11 - 17</t>
  </si>
  <si>
    <t>18 - 24</t>
  </si>
  <si>
    <t>25 - 31</t>
  </si>
  <si>
    <t>24 - 31</t>
  </si>
  <si>
    <t>1.12 - 7.12</t>
  </si>
  <si>
    <t>Астрономия</t>
  </si>
  <si>
    <t>Русский язык и культура речи</t>
  </si>
  <si>
    <t>УП.04</t>
  </si>
  <si>
    <t>Рассредоточенная(исп.)</t>
  </si>
  <si>
    <t>Рассредоточенная (пед)</t>
  </si>
  <si>
    <t>5 нед.</t>
  </si>
  <si>
    <t>ПМ.03</t>
  </si>
  <si>
    <t>МДК.03.01</t>
  </si>
  <si>
    <t>ОП.09</t>
  </si>
  <si>
    <t>Народное музыкальное творчество</t>
  </si>
  <si>
    <t>Современная гармония</t>
  </si>
  <si>
    <t>Фортепиано</t>
  </si>
  <si>
    <t>ОП.10</t>
  </si>
  <si>
    <t>Педагогическая  деятельность</t>
  </si>
  <si>
    <t>Методика преподавания ритмики</t>
  </si>
  <si>
    <t>Музыкальная литература, в том числе учебная практика по педагогической работе</t>
  </si>
  <si>
    <t>УП.05</t>
  </si>
  <si>
    <t>УП.05.01</t>
  </si>
  <si>
    <t>УП.05.02</t>
  </si>
  <si>
    <t>УП.05.03</t>
  </si>
  <si>
    <t>УП.01.01</t>
  </si>
  <si>
    <t>УП.01.02</t>
  </si>
  <si>
    <t>Организационная, музыкально-просветительская, репетиционно-концертная деятельность в творческом коллективе</t>
  </si>
  <si>
    <t>Основы организационной деятельности</t>
  </si>
  <si>
    <t>Основы финансовой грамотности и менеджмента</t>
  </si>
  <si>
    <t>Основы музыкально-просветительской и творческой деятельности</t>
  </si>
  <si>
    <t>Основы MIDI-технологий</t>
  </si>
  <si>
    <t>Основы режиссерской деятельности</t>
  </si>
  <si>
    <t>Лекторская работа</t>
  </si>
  <si>
    <t>УП.06</t>
  </si>
  <si>
    <t>Инструментовка</t>
  </si>
  <si>
    <t>Корреспондентская деятельность в средствах массовой информации сферы музыкальной культуры</t>
  </si>
  <si>
    <t>Основы журналистской деятельности в области музыкального искусства</t>
  </si>
  <si>
    <t>3. План учебного процесса
специальность 53.02.07 Теория музыки</t>
  </si>
  <si>
    <t>ОУЦ.00</t>
  </si>
  <si>
    <t>ОУП.00</t>
  </si>
  <si>
    <t>Обязательные предметные области</t>
  </si>
  <si>
    <t>ОУП.01</t>
  </si>
  <si>
    <t>ОУП.02</t>
  </si>
  <si>
    <t>ОУП.03</t>
  </si>
  <si>
    <t>ОУП.04</t>
  </si>
  <si>
    <t>ОУП.05</t>
  </si>
  <si>
    <t>ОУП.06</t>
  </si>
  <si>
    <t>ОУП.07</t>
  </si>
  <si>
    <t>ОУП.08</t>
  </si>
  <si>
    <t>ОУП.09</t>
  </si>
  <si>
    <t>ОУП.10</t>
  </si>
  <si>
    <t>Математика</t>
  </si>
  <si>
    <t>Профильные учебные предметы</t>
  </si>
  <si>
    <t>ПУП.00</t>
  </si>
  <si>
    <t>ПУП.01</t>
  </si>
  <si>
    <t>ПУП.02</t>
  </si>
  <si>
    <t>ПУП.03</t>
  </si>
  <si>
    <t>ПУП.04</t>
  </si>
  <si>
    <t>1.06 - 7 .06</t>
  </si>
  <si>
    <t>проводится в течение 7,8 семестров</t>
  </si>
  <si>
    <t>Подготовка к Государственной итоговой аттестации (1 неделя), Государственная итоговая аттестация (3 недели)</t>
  </si>
  <si>
    <t>Специальность 53.02.07 Теория музыки</t>
  </si>
  <si>
    <t>Сольфеджио и ритмика</t>
  </si>
  <si>
    <t>Музыкальная литература *
(зарубежная и отечественная)</t>
  </si>
  <si>
    <t xml:space="preserve">Сольфеджио и ритмика, в том числе учебная практика по педагогической работе </t>
  </si>
  <si>
    <t>Изучение специальной литературы по музыкально-теоретическим дисциплинам</t>
  </si>
  <si>
    <t>Гармония *</t>
  </si>
  <si>
    <t>Анализ музыкальных произведений *</t>
  </si>
  <si>
    <t>Изучение специальной литературы по дисциплинам музыкально-исторического цикла</t>
  </si>
  <si>
    <t>Основы сценической речи</t>
  </si>
  <si>
    <t xml:space="preserve">Инструментоведение </t>
  </si>
  <si>
    <t>Эволюция художественно-исторического мышления</t>
  </si>
  <si>
    <t>Полифония *</t>
  </si>
  <si>
    <t>МДК.01.02.01</t>
  </si>
  <si>
    <t>МДК.01.02.02</t>
  </si>
  <si>
    <t>МДК.01.02.03</t>
  </si>
  <si>
    <t>МДК.01.02.04</t>
  </si>
  <si>
    <t>Мдк.01.02.05</t>
  </si>
  <si>
    <t>МДК.02.02.01</t>
  </si>
  <si>
    <t>МДК.02.02.02</t>
  </si>
  <si>
    <t>МДК.02.02.03</t>
  </si>
  <si>
    <t>МДК.02.02.04</t>
  </si>
  <si>
    <t>МДК.02.02.05</t>
  </si>
  <si>
    <t>МДК.02.02.06</t>
  </si>
  <si>
    <t>МДК.02.02.07</t>
  </si>
  <si>
    <t>МДК.02.01.01</t>
  </si>
  <si>
    <t>МДК.02.01.02</t>
  </si>
  <si>
    <t>МДК.02.01.03</t>
  </si>
  <si>
    <t>МДК.03.01.01</t>
  </si>
  <si>
    <t>МДК.03.01.02</t>
  </si>
  <si>
    <t>Музыкальная литература*</t>
  </si>
  <si>
    <t>Гармония*</t>
  </si>
  <si>
    <t>Производственная практика* (преддипломная)</t>
  </si>
  <si>
    <t>Литература</t>
  </si>
  <si>
    <t>Родная литература</t>
  </si>
  <si>
    <t>Учебная практика по педагогической работе (музыкальная литература)</t>
  </si>
  <si>
    <t>Учебная практика по педагогичесойя работе (сольфеджио)</t>
  </si>
  <si>
    <t>Учебная практика по педагогической работе (ритмика)</t>
  </si>
  <si>
    <t>Методика преподавания сольфеджио</t>
  </si>
  <si>
    <t>Методика преподавания музыкальной литературы</t>
  </si>
  <si>
    <t>Исполнительская практика*</t>
  </si>
  <si>
    <t xml:space="preserve">Семантика музыкального языка </t>
  </si>
  <si>
    <t>Основы риторики</t>
  </si>
  <si>
    <t>История музыкальной критики</t>
  </si>
  <si>
    <t>Основы музыкальной журналистики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</si>
</sst>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8"/>
      <color theme="0" tint="-0.499984740745262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6"/>
      <color theme="1"/>
      <name val="Times New Roman"/>
      <family val="1"/>
      <charset val="204"/>
    </font>
    <font>
      <i/>
      <sz val="6"/>
      <color theme="0" tint="-0.499984740745262"/>
      <name val="Times New Roman"/>
      <family val="1"/>
      <charset val="204"/>
    </font>
    <font>
      <b/>
      <sz val="6"/>
      <color theme="1"/>
      <name val="Times New Roman"/>
      <family val="1"/>
      <charset val="204"/>
    </font>
    <font>
      <sz val="6"/>
      <color rgb="FFFF0000"/>
      <name val="Times New Roman"/>
      <family val="1"/>
      <charset val="204"/>
    </font>
    <font>
      <b/>
      <sz val="6"/>
      <color rgb="FFFF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6"/>
      <name val="Times New Roman"/>
      <family val="1"/>
      <charset val="204"/>
    </font>
    <font>
      <i/>
      <sz val="6"/>
      <name val="Times New Roman"/>
      <family val="1"/>
      <charset val="204"/>
    </font>
    <font>
      <i/>
      <sz val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D9FFD9"/>
        <bgColor indexed="64"/>
      </patternFill>
    </fill>
    <fill>
      <patternFill patternType="solid">
        <fgColor rgb="FFA1FDB3"/>
        <bgColor indexed="64"/>
      </patternFill>
    </fill>
    <fill>
      <patternFill patternType="solid">
        <fgColor rgb="FFF5FCA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FFC9E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2">
    <xf numFmtId="0" fontId="0" fillId="0" borderId="0" xfId="0"/>
    <xf numFmtId="0" fontId="2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/>
    <xf numFmtId="0" fontId="2" fillId="0" borderId="0" xfId="0" applyFont="1" applyAlignment="1">
      <alignment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4" borderId="1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5" borderId="14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10" fillId="0" borderId="0" xfId="0" applyFont="1" applyAlignment="1"/>
    <xf numFmtId="49" fontId="2" fillId="0" borderId="1" xfId="0" applyNumberFormat="1" applyFont="1" applyBorder="1" applyAlignment="1">
      <alignment horizontal="center" textRotation="90"/>
    </xf>
    <xf numFmtId="0" fontId="2" fillId="0" borderId="20" xfId="0" applyFont="1" applyBorder="1" applyAlignment="1">
      <alignment textRotation="90"/>
    </xf>
    <xf numFmtId="49" fontId="2" fillId="0" borderId="2" xfId="0" applyNumberFormat="1" applyFont="1" applyBorder="1" applyAlignment="1">
      <alignment horizontal="center" textRotation="90"/>
    </xf>
    <xf numFmtId="49" fontId="2" fillId="0" borderId="20" xfId="0" applyNumberFormat="1" applyFont="1" applyBorder="1" applyAlignment="1">
      <alignment horizontal="center" textRotation="90"/>
    </xf>
    <xf numFmtId="49" fontId="2" fillId="0" borderId="20" xfId="0" applyNumberFormat="1" applyFont="1" applyBorder="1" applyAlignment="1">
      <alignment textRotation="90"/>
    </xf>
    <xf numFmtId="0" fontId="1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2" fillId="6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2" fillId="6" borderId="0" xfId="0" applyFont="1" applyFill="1" applyBorder="1" applyAlignment="1">
      <alignment horizontal="center" vertical="center"/>
    </xf>
    <xf numFmtId="0" fontId="5" fillId="0" borderId="0" xfId="0" applyFont="1" applyAlignment="1"/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1" fillId="0" borderId="1" xfId="0" applyFont="1" applyBorder="1" applyAlignment="1">
      <alignment horizontal="center" vertical="center"/>
    </xf>
    <xf numFmtId="0" fontId="3" fillId="5" borderId="13" xfId="0" applyFont="1" applyFill="1" applyBorder="1" applyAlignment="1">
      <alignment horizontal="left" vertical="center" wrapText="1"/>
    </xf>
    <xf numFmtId="0" fontId="3" fillId="5" borderId="13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vertical="center" wrapText="1"/>
    </xf>
    <xf numFmtId="0" fontId="3" fillId="7" borderId="1" xfId="0" applyFont="1" applyFill="1" applyBorder="1" applyAlignment="1">
      <alignment horizontal="left" vertical="center" wrapText="1"/>
    </xf>
    <xf numFmtId="0" fontId="3" fillId="7" borderId="13" xfId="0" applyFont="1" applyFill="1" applyBorder="1" applyAlignment="1">
      <alignment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3" fillId="7" borderId="9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wrapText="1"/>
    </xf>
    <xf numFmtId="0" fontId="3" fillId="7" borderId="14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3" fillId="7" borderId="0" xfId="0" applyFont="1" applyFill="1" applyAlignment="1">
      <alignment wrapText="1"/>
    </xf>
    <xf numFmtId="0" fontId="2" fillId="7" borderId="1" xfId="0" applyFont="1" applyFill="1" applyBorder="1" applyAlignment="1">
      <alignment horizontal="left" vertical="center" wrapText="1"/>
    </xf>
    <xf numFmtId="0" fontId="2" fillId="7" borderId="13" xfId="0" applyFont="1" applyFill="1" applyBorder="1" applyAlignment="1">
      <alignment vertical="center" wrapText="1"/>
    </xf>
    <xf numFmtId="0" fontId="2" fillId="7" borderId="13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2" fillId="7" borderId="14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7" borderId="0" xfId="0" applyFont="1" applyFill="1" applyAlignment="1">
      <alignment wrapText="1"/>
    </xf>
    <xf numFmtId="0" fontId="3" fillId="0" borderId="1" xfId="0" applyFont="1" applyBorder="1" applyAlignment="1">
      <alignment horizontal="left" vertical="center" wrapText="1"/>
    </xf>
    <xf numFmtId="0" fontId="3" fillId="0" borderId="13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3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wrapText="1"/>
    </xf>
    <xf numFmtId="0" fontId="6" fillId="0" borderId="13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1" fontId="3" fillId="5" borderId="2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15" fillId="5" borderId="12" xfId="0" applyFont="1" applyFill="1" applyBorder="1" applyAlignment="1">
      <alignment horizontal="center" vertical="center" wrapText="1"/>
    </xf>
    <xf numFmtId="0" fontId="15" fillId="5" borderId="7" xfId="0" applyFont="1" applyFill="1" applyBorder="1" applyAlignment="1">
      <alignment horizontal="center" vertical="center" wrapText="1"/>
    </xf>
    <xf numFmtId="0" fontId="15" fillId="5" borderId="8" xfId="0" applyFont="1" applyFill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7" borderId="12" xfId="0" applyFont="1" applyFill="1" applyBorder="1" applyAlignment="1">
      <alignment horizontal="center" vertical="center" wrapText="1"/>
    </xf>
    <xf numFmtId="0" fontId="16" fillId="7" borderId="7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6" fillId="5" borderId="12" xfId="0" applyFont="1" applyFill="1" applyBorder="1" applyAlignment="1">
      <alignment horizontal="center" vertical="center" wrapText="1"/>
    </xf>
    <xf numFmtId="0" fontId="16" fillId="5" borderId="7" xfId="0" applyFont="1" applyFill="1" applyBorder="1" applyAlignment="1">
      <alignment horizontal="center" vertical="center" wrapText="1"/>
    </xf>
    <xf numFmtId="0" fontId="16" fillId="5" borderId="8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5" borderId="12" xfId="0" applyFont="1" applyFill="1" applyBorder="1" applyAlignment="1">
      <alignment horizontal="center" vertical="center" wrapText="1"/>
    </xf>
    <xf numFmtId="0" fontId="17" fillId="5" borderId="7" xfId="0" applyFont="1" applyFill="1" applyBorder="1" applyAlignment="1">
      <alignment horizontal="center" vertical="center" wrapText="1"/>
    </xf>
    <xf numFmtId="0" fontId="17" fillId="5" borderId="8" xfId="0" applyFont="1" applyFill="1" applyBorder="1" applyAlignment="1">
      <alignment horizontal="center" vertical="center" wrapText="1"/>
    </xf>
    <xf numFmtId="0" fontId="17" fillId="7" borderId="12" xfId="0" applyFont="1" applyFill="1" applyBorder="1" applyAlignment="1">
      <alignment horizontal="center" vertical="center" wrapText="1"/>
    </xf>
    <xf numFmtId="0" fontId="17" fillId="7" borderId="7" xfId="0" applyFont="1" applyFill="1" applyBorder="1" applyAlignment="1">
      <alignment horizontal="center" vertical="center" wrapText="1"/>
    </xf>
    <xf numFmtId="0" fontId="17" fillId="7" borderId="8" xfId="0" applyFont="1" applyFill="1" applyBorder="1" applyAlignment="1">
      <alignment horizontal="center" vertical="center" wrapText="1"/>
    </xf>
    <xf numFmtId="0" fontId="16" fillId="7" borderId="8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5" fillId="5" borderId="25" xfId="0" applyFont="1" applyFill="1" applyBorder="1" applyAlignment="1">
      <alignment horizontal="center" vertical="center" wrapText="1"/>
    </xf>
    <xf numFmtId="0" fontId="17" fillId="5" borderId="24" xfId="0" applyFont="1" applyFill="1" applyBorder="1" applyAlignment="1">
      <alignment horizontal="center" vertical="center" wrapText="1"/>
    </xf>
    <xf numFmtId="0" fontId="17" fillId="5" borderId="0" xfId="0" applyFont="1" applyFill="1" applyBorder="1" applyAlignment="1">
      <alignment horizontal="center" vertical="center" wrapText="1"/>
    </xf>
    <xf numFmtId="0" fontId="17" fillId="0" borderId="26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2" fillId="7" borderId="1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1" fontId="3" fillId="5" borderId="4" xfId="0" applyNumberFormat="1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7" borderId="1" xfId="0" applyFont="1" applyFill="1" applyBorder="1" applyAlignment="1">
      <alignment wrapText="1"/>
    </xf>
    <xf numFmtId="0" fontId="2" fillId="7" borderId="1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0" fontId="18" fillId="4" borderId="11" xfId="0" applyFont="1" applyFill="1" applyBorder="1" applyAlignment="1">
      <alignment vertical="center" wrapText="1"/>
    </xf>
    <xf numFmtId="0" fontId="18" fillId="4" borderId="2" xfId="0" applyFont="1" applyFill="1" applyBorder="1" applyAlignment="1">
      <alignment vertical="center" wrapText="1"/>
    </xf>
    <xf numFmtId="0" fontId="14" fillId="0" borderId="1" xfId="0" applyFont="1" applyBorder="1" applyAlignment="1">
      <alignment horizont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11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5" fillId="4" borderId="4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 wrapText="1"/>
    </xf>
    <xf numFmtId="1" fontId="15" fillId="5" borderId="4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wrapText="1"/>
    </xf>
    <xf numFmtId="0" fontId="11" fillId="3" borderId="11" xfId="0" applyFont="1" applyFill="1" applyBorder="1" applyAlignment="1">
      <alignment horizontal="center" vertical="center" wrapText="1"/>
    </xf>
    <xf numFmtId="0" fontId="18" fillId="4" borderId="11" xfId="0" applyFont="1" applyFill="1" applyBorder="1" applyAlignment="1">
      <alignment horizontal="center" vertical="center" wrapText="1"/>
    </xf>
    <xf numFmtId="0" fontId="2" fillId="8" borderId="11" xfId="0" applyFont="1" applyFill="1" applyBorder="1" applyAlignment="1">
      <alignment horizontal="center" vertical="center" wrapText="1"/>
    </xf>
    <xf numFmtId="0" fontId="18" fillId="4" borderId="4" xfId="0" applyFont="1" applyFill="1" applyBorder="1" applyAlignment="1">
      <alignment vertical="center" wrapText="1"/>
    </xf>
    <xf numFmtId="49" fontId="2" fillId="0" borderId="23" xfId="0" applyNumberFormat="1" applyFont="1" applyBorder="1" applyAlignment="1">
      <alignment horizontal="center" textRotation="90"/>
    </xf>
    <xf numFmtId="0" fontId="2" fillId="0" borderId="2" xfId="0" applyFont="1" applyBorder="1" applyAlignment="1">
      <alignment horizontal="center" vertical="center" wrapText="1"/>
    </xf>
    <xf numFmtId="0" fontId="2" fillId="9" borderId="1" xfId="0" applyFont="1" applyFill="1" applyBorder="1" applyAlignment="1">
      <alignment wrapText="1"/>
    </xf>
    <xf numFmtId="0" fontId="2" fillId="5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3" fillId="9" borderId="1" xfId="0" applyFont="1" applyFill="1" applyBorder="1" applyAlignment="1">
      <alignment wrapText="1"/>
    </xf>
    <xf numFmtId="0" fontId="3" fillId="5" borderId="1" xfId="0" applyFont="1" applyFill="1" applyBorder="1" applyAlignment="1">
      <alignment wrapText="1"/>
    </xf>
    <xf numFmtId="0" fontId="2" fillId="3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wrapText="1"/>
    </xf>
    <xf numFmtId="0" fontId="3" fillId="4" borderId="1" xfId="0" applyFont="1" applyFill="1" applyBorder="1" applyAlignment="1">
      <alignment vertical="center" wrapText="1"/>
    </xf>
    <xf numFmtId="0" fontId="2" fillId="9" borderId="0" xfId="0" applyFont="1" applyFill="1" applyAlignment="1">
      <alignment wrapText="1"/>
    </xf>
    <xf numFmtId="0" fontId="2" fillId="2" borderId="36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3" fillId="5" borderId="0" xfId="0" applyFont="1" applyFill="1" applyAlignment="1">
      <alignment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textRotation="90"/>
    </xf>
    <xf numFmtId="0" fontId="5" fillId="0" borderId="0" xfId="0" applyFont="1" applyAlignment="1">
      <alignment horizontal="center"/>
    </xf>
    <xf numFmtId="0" fontId="1" fillId="0" borderId="0" xfId="0" applyFont="1" applyAlignment="1"/>
    <xf numFmtId="0" fontId="10" fillId="0" borderId="1" xfId="0" applyFont="1" applyBorder="1" applyAlignment="1">
      <alignment horizontal="center" textRotation="90"/>
    </xf>
    <xf numFmtId="0" fontId="10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 wrapText="1"/>
    </xf>
    <xf numFmtId="0" fontId="17" fillId="5" borderId="6" xfId="0" applyFont="1" applyFill="1" applyBorder="1" applyAlignment="1">
      <alignment horizontal="center" vertical="center" wrapText="1"/>
    </xf>
    <xf numFmtId="0" fontId="22" fillId="5" borderId="13" xfId="0" applyFont="1" applyFill="1" applyBorder="1" applyAlignment="1">
      <alignment horizontal="center" vertical="center" wrapText="1"/>
    </xf>
    <xf numFmtId="0" fontId="16" fillId="5" borderId="6" xfId="0" applyFont="1" applyFill="1" applyBorder="1" applyAlignment="1">
      <alignment horizontal="center" vertical="center" wrapText="1"/>
    </xf>
    <xf numFmtId="0" fontId="20" fillId="5" borderId="13" xfId="0" applyFont="1" applyFill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2" borderId="13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7" borderId="13" xfId="0" applyFont="1" applyFill="1" applyBorder="1" applyAlignment="1">
      <alignment horizontal="center" vertical="center" wrapText="1"/>
    </xf>
    <xf numFmtId="0" fontId="20" fillId="7" borderId="13" xfId="0" applyFont="1" applyFill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23" fillId="5" borderId="1" xfId="0" applyFont="1" applyFill="1" applyBorder="1" applyAlignment="1">
      <alignment horizontal="center" vertical="center" wrapText="1"/>
    </xf>
    <xf numFmtId="0" fontId="23" fillId="5" borderId="2" xfId="0" applyFont="1" applyFill="1" applyBorder="1" applyAlignment="1">
      <alignment horizontal="center" vertical="center" wrapText="1"/>
    </xf>
    <xf numFmtId="0" fontId="23" fillId="4" borderId="2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0" fontId="23" fillId="5" borderId="2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3" fillId="7" borderId="2" xfId="0" applyFont="1" applyFill="1" applyBorder="1" applyAlignment="1">
      <alignment horizontal="center" vertical="center" wrapText="1"/>
    </xf>
    <xf numFmtId="0" fontId="19" fillId="7" borderId="2" xfId="0" applyFont="1" applyFill="1" applyBorder="1" applyAlignment="1">
      <alignment horizontal="center" vertical="center" wrapText="1"/>
    </xf>
    <xf numFmtId="0" fontId="19" fillId="7" borderId="1" xfId="0" applyFont="1" applyFill="1" applyBorder="1" applyAlignment="1">
      <alignment horizontal="center" vertical="center" wrapText="1"/>
    </xf>
    <xf numFmtId="0" fontId="17" fillId="6" borderId="12" xfId="0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horizontal="center" vertical="center" wrapText="1"/>
    </xf>
    <xf numFmtId="0" fontId="17" fillId="6" borderId="8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16" fillId="6" borderId="7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24" fillId="0" borderId="2" xfId="0" applyFont="1" applyBorder="1" applyAlignment="1">
      <alignment wrapText="1"/>
    </xf>
    <xf numFmtId="0" fontId="24" fillId="0" borderId="1" xfId="0" applyFont="1" applyBorder="1" applyAlignment="1">
      <alignment wrapText="1"/>
    </xf>
    <xf numFmtId="0" fontId="26" fillId="0" borderId="13" xfId="0" applyFont="1" applyBorder="1" applyAlignment="1">
      <alignment horizontal="center" wrapText="1"/>
    </xf>
    <xf numFmtId="0" fontId="26" fillId="0" borderId="2" xfId="0" applyFont="1" applyBorder="1" applyAlignment="1">
      <alignment horizontal="center" wrapText="1"/>
    </xf>
    <xf numFmtId="0" fontId="26" fillId="0" borderId="1" xfId="0" applyFont="1" applyBorder="1" applyAlignment="1">
      <alignment horizontal="center" wrapText="1"/>
    </xf>
    <xf numFmtId="0" fontId="20" fillId="3" borderId="11" xfId="0" applyFont="1" applyFill="1" applyBorder="1" applyAlignment="1">
      <alignment horizontal="center" vertical="center" wrapText="1"/>
    </xf>
    <xf numFmtId="0" fontId="20" fillId="8" borderId="11" xfId="0" applyFont="1" applyFill="1" applyBorder="1" applyAlignment="1">
      <alignment horizontal="center" vertical="center" wrapText="1"/>
    </xf>
    <xf numFmtId="0" fontId="19" fillId="8" borderId="2" xfId="0" applyFont="1" applyFill="1" applyBorder="1" applyAlignment="1">
      <alignment horizontal="center" vertical="center" wrapText="1"/>
    </xf>
    <xf numFmtId="0" fontId="19" fillId="8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19" fillId="6" borderId="3" xfId="0" applyFont="1" applyFill="1" applyBorder="1" applyAlignment="1">
      <alignment horizontal="center" vertical="center" wrapText="1"/>
    </xf>
    <xf numFmtId="0" fontId="19" fillId="6" borderId="2" xfId="0" applyFont="1" applyFill="1" applyBorder="1" applyAlignment="1">
      <alignment horizontal="center" vertical="center" wrapText="1"/>
    </xf>
    <xf numFmtId="0" fontId="19" fillId="6" borderId="11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2" fillId="6" borderId="13" xfId="0" applyFont="1" applyFill="1" applyBorder="1" applyAlignment="1">
      <alignment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3" fillId="4" borderId="1" xfId="0" applyFont="1" applyFill="1" applyBorder="1" applyAlignment="1">
      <alignment horizontal="right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16" fillId="0" borderId="39" xfId="0" applyFont="1" applyBorder="1" applyAlignment="1">
      <alignment horizontal="center" vertical="center" wrapText="1"/>
    </xf>
    <xf numFmtId="0" fontId="2" fillId="0" borderId="45" xfId="0" applyFont="1" applyFill="1" applyBorder="1" applyAlignment="1">
      <alignment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center" vertical="center" wrapText="1"/>
    </xf>
    <xf numFmtId="0" fontId="24" fillId="0" borderId="39" xfId="0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4" fillId="0" borderId="13" xfId="0" applyFont="1" applyBorder="1" applyAlignment="1">
      <alignment horizontal="center" vertical="center" wrapText="1"/>
    </xf>
    <xf numFmtId="0" fontId="16" fillId="10" borderId="8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2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6" xfId="0" applyFont="1" applyBorder="1" applyAlignment="1">
      <alignment horizontal="center" textRotation="90"/>
    </xf>
    <xf numFmtId="0" fontId="2" fillId="0" borderId="20" xfId="0" applyFont="1" applyBorder="1" applyAlignment="1">
      <alignment horizontal="center" textRotation="90"/>
    </xf>
    <xf numFmtId="0" fontId="2" fillId="0" borderId="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" xfId="0" applyFont="1" applyBorder="1" applyAlignment="1">
      <alignment horizontal="center" textRotation="90"/>
    </xf>
    <xf numFmtId="0" fontId="5" fillId="0" borderId="0" xfId="0" applyFont="1" applyAlignment="1">
      <alignment horizontal="center"/>
    </xf>
    <xf numFmtId="0" fontId="1" fillId="0" borderId="0" xfId="0" applyFont="1" applyAlignment="1"/>
    <xf numFmtId="0" fontId="9" fillId="0" borderId="0" xfId="0" applyFont="1" applyAlignment="1">
      <alignment horizontal="center"/>
    </xf>
    <xf numFmtId="0" fontId="21" fillId="0" borderId="0" xfId="0" applyFont="1" applyAlignment="1"/>
    <xf numFmtId="0" fontId="10" fillId="0" borderId="1" xfId="0" applyFont="1" applyBorder="1" applyAlignment="1">
      <alignment horizontal="center" textRotation="90"/>
    </xf>
    <xf numFmtId="0" fontId="11" fillId="0" borderId="16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wrapText="1"/>
    </xf>
    <xf numFmtId="0" fontId="16" fillId="0" borderId="39" xfId="0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horizontal="center" textRotation="90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1" fillId="0" borderId="35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6" fillId="0" borderId="40" xfId="0" applyFont="1" applyFill="1" applyBorder="1" applyAlignment="1">
      <alignment horizontal="center" vertical="center" wrapText="1"/>
    </xf>
    <xf numFmtId="0" fontId="16" fillId="0" borderId="41" xfId="0" applyFont="1" applyFill="1" applyBorder="1" applyAlignment="1">
      <alignment horizontal="center" vertical="center" wrapText="1"/>
    </xf>
    <xf numFmtId="0" fontId="16" fillId="0" borderId="42" xfId="0" applyFont="1" applyFill="1" applyBorder="1" applyAlignment="1">
      <alignment horizontal="center" vertical="center" wrapText="1"/>
    </xf>
    <xf numFmtId="0" fontId="16" fillId="0" borderId="4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textRotation="90" wrapText="1"/>
    </xf>
    <xf numFmtId="0" fontId="3" fillId="0" borderId="22" xfId="0" applyFont="1" applyBorder="1" applyAlignment="1">
      <alignment horizontal="center" textRotation="90" wrapText="1"/>
    </xf>
    <xf numFmtId="0" fontId="3" fillId="0" borderId="20" xfId="0" applyFont="1" applyBorder="1" applyAlignment="1">
      <alignment horizontal="center" textRotation="90" wrapText="1"/>
    </xf>
    <xf numFmtId="0" fontId="19" fillId="0" borderId="1" xfId="0" applyFont="1" applyBorder="1" applyAlignment="1">
      <alignment horizontal="center" vertical="center" textRotation="90" wrapText="1"/>
    </xf>
    <xf numFmtId="0" fontId="8" fillId="0" borderId="16" xfId="0" applyFont="1" applyBorder="1" applyAlignment="1">
      <alignment horizontal="center" textRotation="90" wrapText="1"/>
    </xf>
    <xf numFmtId="0" fontId="8" fillId="0" borderId="22" xfId="0" applyFont="1" applyBorder="1" applyAlignment="1">
      <alignment horizontal="center" textRotation="90" wrapText="1"/>
    </xf>
    <xf numFmtId="0" fontId="8" fillId="0" borderId="20" xfId="0" applyFont="1" applyBorder="1" applyAlignment="1">
      <alignment horizontal="center" textRotation="90" wrapText="1"/>
    </xf>
    <xf numFmtId="0" fontId="3" fillId="0" borderId="13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16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6" fillId="0" borderId="37" xfId="0" applyFont="1" applyFill="1" applyBorder="1" applyAlignment="1">
      <alignment horizontal="center" vertical="center" wrapText="1"/>
    </xf>
    <xf numFmtId="0" fontId="16" fillId="0" borderId="38" xfId="0" applyFont="1" applyFill="1" applyBorder="1" applyAlignment="1">
      <alignment horizontal="center" vertical="center" wrapText="1"/>
    </xf>
    <xf numFmtId="0" fontId="20" fillId="0" borderId="32" xfId="0" applyFont="1" applyFill="1" applyBorder="1" applyAlignment="1">
      <alignment horizontal="center" vertical="center" wrapText="1"/>
    </xf>
    <xf numFmtId="0" fontId="20" fillId="0" borderId="34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wrapText="1"/>
    </xf>
    <xf numFmtId="0" fontId="25" fillId="0" borderId="2" xfId="0" applyFont="1" applyBorder="1" applyAlignment="1">
      <alignment horizontal="center" wrapText="1"/>
    </xf>
    <xf numFmtId="0" fontId="25" fillId="0" borderId="1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32" xfId="0" applyFont="1" applyBorder="1" applyAlignment="1">
      <alignment horizontal="center" textRotation="90" wrapText="1"/>
    </xf>
    <xf numFmtId="0" fontId="2" fillId="0" borderId="33" xfId="0" applyFont="1" applyBorder="1" applyAlignment="1">
      <alignment horizontal="center" textRotation="90" wrapText="1"/>
    </xf>
    <xf numFmtId="0" fontId="2" fillId="0" borderId="34" xfId="0" applyFont="1" applyBorder="1" applyAlignment="1">
      <alignment horizontal="center" textRotation="90" wrapText="1"/>
    </xf>
    <xf numFmtId="0" fontId="2" fillId="0" borderId="16" xfId="0" applyFont="1" applyBorder="1" applyAlignment="1">
      <alignment horizontal="center" textRotation="90" wrapText="1"/>
    </xf>
    <xf numFmtId="0" fontId="2" fillId="0" borderId="22" xfId="0" applyFont="1" applyBorder="1" applyAlignment="1">
      <alignment horizontal="center" textRotation="90" wrapText="1"/>
    </xf>
    <xf numFmtId="0" fontId="2" fillId="0" borderId="20" xfId="0" applyFont="1" applyBorder="1" applyAlignment="1">
      <alignment horizontal="center" textRotation="90" wrapText="1"/>
    </xf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</cellXfs>
  <cellStyles count="1">
    <cellStyle name="Обычный" xfId="0" builtinId="0"/>
  </cellStyles>
  <dxfs count="238">
    <dxf>
      <font>
        <b/>
        <i val="0"/>
        <color rgb="FFC00000"/>
      </font>
    </dxf>
    <dxf>
      <font>
        <b/>
        <i val="0"/>
        <color rgb="FFC00000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color theme="1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color theme="1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color theme="1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color theme="1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color theme="1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color theme="1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color theme="1"/>
      </font>
    </dxf>
    <dxf>
      <font>
        <color theme="1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</dxfs>
  <tableStyles count="0" defaultTableStyle="TableStyleMedium2" defaultPivotStyle="PivotStyleLight16"/>
  <colors>
    <mruColors>
      <color rgb="FFF5FCAE"/>
      <color rgb="FFD9FFD9"/>
      <color rgb="FFA1FDB3"/>
      <color rgb="FFCCFFCC"/>
      <color rgb="FFFFFF99"/>
      <color rgb="FFEFFC9E"/>
      <color rgb="FFC3FDFA"/>
      <color rgb="FFB5FDFA"/>
      <color rgb="FFE1FF8B"/>
      <color rgb="FFD7FF6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261257</xdr:colOff>
      <xdr:row>36</xdr:row>
      <xdr:rowOff>114069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EAF5E915-4464-4BB5-A476-A715251797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58400" cy="71120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tabSelected="1" zoomScale="98" zoomScaleNormal="98" workbookViewId="0"/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1:BA23"/>
  <sheetViews>
    <sheetView view="pageBreakPreview" topLeftCell="A5" zoomScale="120" zoomScaleSheetLayoutView="120" workbookViewId="0">
      <selection activeCell="Z13" sqref="Z13"/>
    </sheetView>
  </sheetViews>
  <sheetFormatPr defaultRowHeight="15" x14ac:dyDescent="0.25"/>
  <cols>
    <col min="1" max="1" width="8.140625" customWidth="1"/>
    <col min="2" max="52" width="2.5703125" customWidth="1"/>
    <col min="53" max="53" width="6.140625" customWidth="1"/>
  </cols>
  <sheetData>
    <row r="1" spans="1:53" x14ac:dyDescent="0.25">
      <c r="A1" s="69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</row>
    <row r="2" spans="1:53" x14ac:dyDescent="0.25">
      <c r="A2" s="330" t="s">
        <v>160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330"/>
      <c r="AG2" s="330"/>
      <c r="AH2" s="330"/>
      <c r="AI2" s="330"/>
      <c r="AJ2" s="330"/>
      <c r="AK2" s="330"/>
      <c r="AL2" s="330"/>
      <c r="AM2" s="330"/>
      <c r="AN2" s="330"/>
      <c r="AO2" s="330"/>
      <c r="AP2" s="330"/>
      <c r="AQ2" s="330"/>
      <c r="AR2" s="330"/>
      <c r="AS2" s="330"/>
      <c r="AT2" s="330"/>
      <c r="AU2" s="330"/>
      <c r="AV2" s="330"/>
      <c r="AW2" s="330"/>
      <c r="AX2" s="330"/>
      <c r="AY2" s="330"/>
      <c r="AZ2" s="330"/>
      <c r="BA2" s="330"/>
    </row>
    <row r="3" spans="1:53" x14ac:dyDescent="0.25">
      <c r="A3" s="245"/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5"/>
      <c r="AA3" s="245"/>
      <c r="AB3" s="245"/>
      <c r="AC3" s="245"/>
      <c r="AD3" s="245"/>
      <c r="AE3" s="245"/>
      <c r="AF3" s="245"/>
      <c r="AG3" s="245"/>
      <c r="AH3" s="245"/>
      <c r="AI3" s="245"/>
      <c r="AJ3" s="245"/>
      <c r="AK3" s="245"/>
      <c r="AL3" s="245"/>
      <c r="AM3" s="245"/>
      <c r="AN3" s="245"/>
      <c r="AO3" s="245"/>
      <c r="AP3" s="245"/>
      <c r="AQ3" s="245"/>
      <c r="AR3" s="245"/>
      <c r="AS3" s="245"/>
      <c r="AT3" s="245"/>
      <c r="AU3" s="245"/>
      <c r="AV3" s="245"/>
      <c r="AW3" s="245"/>
      <c r="AX3" s="245"/>
      <c r="AY3" s="245"/>
      <c r="AZ3" s="245"/>
      <c r="BA3" s="245"/>
    </row>
    <row r="4" spans="1:53" x14ac:dyDescent="0.25">
      <c r="A4" s="330" t="s">
        <v>239</v>
      </c>
      <c r="B4" s="330"/>
      <c r="C4" s="330"/>
      <c r="D4" s="330"/>
      <c r="E4" s="330"/>
      <c r="F4" s="330"/>
      <c r="G4" s="331"/>
      <c r="H4" s="331"/>
      <c r="I4" s="331"/>
      <c r="J4" s="331"/>
      <c r="K4" s="331"/>
      <c r="L4" s="331"/>
      <c r="M4" s="331"/>
      <c r="N4" s="331"/>
      <c r="O4" s="331"/>
      <c r="P4" s="331"/>
      <c r="Q4" s="331"/>
      <c r="R4" s="331"/>
      <c r="S4" s="331"/>
      <c r="T4" s="331"/>
      <c r="U4" s="331"/>
      <c r="V4" s="331"/>
      <c r="W4" s="331"/>
      <c r="X4" s="331"/>
      <c r="Y4" s="331"/>
      <c r="Z4" s="331"/>
      <c r="AA4" s="331"/>
      <c r="AB4" s="331"/>
      <c r="AC4" s="331"/>
      <c r="AD4" s="331"/>
      <c r="AE4" s="331"/>
      <c r="AF4" s="331"/>
      <c r="AG4" s="331"/>
      <c r="AH4" s="331"/>
      <c r="AI4" s="331"/>
      <c r="AJ4" s="331"/>
      <c r="AK4" s="331"/>
      <c r="AL4" s="331"/>
      <c r="AM4" s="331"/>
      <c r="AN4" s="331"/>
      <c r="AO4" s="331"/>
      <c r="AP4" s="331"/>
      <c r="AQ4" s="331"/>
      <c r="AR4" s="331"/>
      <c r="AS4" s="331"/>
      <c r="AT4" s="331"/>
      <c r="AU4" s="331"/>
      <c r="AV4" s="331"/>
      <c r="AW4" s="331"/>
      <c r="AX4" s="331"/>
      <c r="AY4" s="331"/>
      <c r="AZ4" s="331"/>
      <c r="BA4" s="331"/>
    </row>
    <row r="5" spans="1:53" x14ac:dyDescent="0.25">
      <c r="A5" s="245"/>
      <c r="B5" s="245"/>
      <c r="C5" s="245"/>
      <c r="D5" s="245"/>
      <c r="E5" s="245"/>
      <c r="F5" s="245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6"/>
      <c r="S5" s="246"/>
      <c r="T5" s="246"/>
      <c r="U5" s="246"/>
      <c r="V5" s="246"/>
      <c r="W5" s="246"/>
      <c r="X5" s="246"/>
      <c r="Y5" s="246"/>
      <c r="Z5" s="246"/>
      <c r="AA5" s="246"/>
      <c r="AB5" s="246"/>
      <c r="AC5" s="246"/>
      <c r="AD5" s="246"/>
      <c r="AE5" s="246"/>
      <c r="AF5" s="246"/>
      <c r="AG5" s="246"/>
      <c r="AH5" s="246"/>
      <c r="AI5" s="246"/>
      <c r="AJ5" s="246"/>
      <c r="AK5" s="246"/>
      <c r="AL5" s="246"/>
      <c r="AM5" s="246"/>
      <c r="AN5" s="246"/>
      <c r="AO5" s="246"/>
      <c r="AP5" s="246"/>
      <c r="AQ5" s="246"/>
      <c r="AR5" s="246"/>
      <c r="AS5" s="246"/>
      <c r="AT5" s="246"/>
      <c r="AU5" s="246"/>
      <c r="AV5" s="246"/>
      <c r="AW5" s="246"/>
      <c r="AX5" s="246"/>
      <c r="AY5" s="246"/>
      <c r="AZ5" s="246"/>
      <c r="BA5" s="246"/>
    </row>
    <row r="6" spans="1:53" x14ac:dyDescent="0.25">
      <c r="A6" s="332"/>
      <c r="B6" s="332"/>
      <c r="C6" s="332"/>
      <c r="D6" s="332"/>
      <c r="E6" s="332"/>
      <c r="F6" s="332"/>
      <c r="G6" s="333"/>
      <c r="H6" s="333"/>
      <c r="I6" s="333"/>
      <c r="J6" s="333"/>
      <c r="K6" s="333"/>
      <c r="L6" s="333"/>
      <c r="M6" s="333"/>
      <c r="N6" s="333"/>
      <c r="O6" s="333"/>
      <c r="P6" s="333"/>
      <c r="Q6" s="333"/>
      <c r="R6" s="333"/>
      <c r="S6" s="333"/>
      <c r="T6" s="333"/>
      <c r="U6" s="333"/>
      <c r="V6" s="333"/>
      <c r="W6" s="333"/>
      <c r="X6" s="333"/>
      <c r="Y6" s="333"/>
      <c r="Z6" s="333"/>
      <c r="AA6" s="333"/>
      <c r="AB6" s="333"/>
      <c r="AC6" s="333"/>
      <c r="AD6" s="333"/>
      <c r="AE6" s="333"/>
      <c r="AF6" s="333"/>
      <c r="AG6" s="333"/>
      <c r="AH6" s="333"/>
      <c r="AI6" s="333"/>
      <c r="AJ6" s="333"/>
      <c r="AK6" s="333"/>
      <c r="AL6" s="333"/>
      <c r="AM6" s="333"/>
      <c r="AN6" s="333"/>
      <c r="AO6" s="333"/>
      <c r="AP6" s="333"/>
      <c r="AQ6" s="333"/>
      <c r="AR6" s="333"/>
      <c r="AS6" s="333"/>
      <c r="AT6" s="333"/>
      <c r="AU6" s="333"/>
      <c r="AV6" s="333"/>
      <c r="AW6" s="333"/>
      <c r="AX6" s="333"/>
      <c r="AY6" s="333"/>
      <c r="AZ6" s="333"/>
      <c r="BA6" s="333"/>
    </row>
    <row r="7" spans="1:53" x14ac:dyDescent="0.25">
      <c r="A7" s="245"/>
      <c r="B7" s="245"/>
      <c r="C7" s="245"/>
      <c r="D7" s="245"/>
      <c r="E7" s="245"/>
      <c r="F7" s="245"/>
      <c r="G7" s="246"/>
      <c r="H7" s="246"/>
      <c r="I7" s="246"/>
      <c r="J7" s="246"/>
      <c r="K7" s="246"/>
      <c r="L7" s="246"/>
      <c r="M7" s="246"/>
      <c r="N7" s="246"/>
      <c r="O7" s="246"/>
      <c r="P7" s="246"/>
      <c r="Q7" s="246"/>
      <c r="R7" s="246"/>
      <c r="S7" s="246"/>
      <c r="T7" s="246"/>
      <c r="U7" s="246"/>
      <c r="V7" s="246"/>
      <c r="W7" s="246"/>
      <c r="X7" s="246"/>
      <c r="Y7" s="246"/>
      <c r="Z7" s="246"/>
      <c r="AA7" s="246"/>
      <c r="AB7" s="246"/>
      <c r="AC7" s="246"/>
      <c r="AD7" s="246"/>
      <c r="AE7" s="246"/>
      <c r="AF7" s="246"/>
      <c r="AG7" s="246"/>
      <c r="AH7" s="246"/>
      <c r="AI7" s="246"/>
      <c r="AJ7" s="246"/>
      <c r="AK7" s="246"/>
      <c r="AL7" s="246"/>
      <c r="AM7" s="246"/>
      <c r="AN7" s="246"/>
      <c r="AO7" s="246"/>
      <c r="AP7" s="246"/>
      <c r="AQ7" s="246"/>
      <c r="AR7" s="246"/>
      <c r="AS7" s="246"/>
      <c r="AT7" s="246"/>
      <c r="AU7" s="246"/>
      <c r="AV7" s="246"/>
      <c r="AW7" s="246"/>
      <c r="AX7" s="246"/>
      <c r="AY7" s="246"/>
      <c r="AZ7" s="246"/>
      <c r="BA7" s="246"/>
    </row>
    <row r="8" spans="1:53" x14ac:dyDescent="0.25">
      <c r="A8" s="69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</row>
    <row r="9" spans="1:53" ht="15" customHeight="1" x14ac:dyDescent="0.25">
      <c r="A9" s="334" t="s">
        <v>89</v>
      </c>
      <c r="B9" s="325" t="s">
        <v>90</v>
      </c>
      <c r="C9" s="325"/>
      <c r="D9" s="325"/>
      <c r="E9" s="325"/>
      <c r="F9" s="329" t="s">
        <v>91</v>
      </c>
      <c r="G9" s="325" t="s">
        <v>92</v>
      </c>
      <c r="H9" s="325"/>
      <c r="I9" s="325"/>
      <c r="J9" s="329" t="s">
        <v>93</v>
      </c>
      <c r="K9" s="325" t="s">
        <v>94</v>
      </c>
      <c r="L9" s="325"/>
      <c r="M9" s="325"/>
      <c r="N9" s="325"/>
      <c r="O9" s="323" t="s">
        <v>181</v>
      </c>
      <c r="P9" s="320" t="s">
        <v>95</v>
      </c>
      <c r="Q9" s="321"/>
      <c r="R9" s="322"/>
      <c r="S9" s="329" t="s">
        <v>96</v>
      </c>
      <c r="T9" s="325" t="s">
        <v>97</v>
      </c>
      <c r="U9" s="325"/>
      <c r="V9" s="325"/>
      <c r="W9" s="329" t="s">
        <v>98</v>
      </c>
      <c r="X9" s="325" t="s">
        <v>99</v>
      </c>
      <c r="Y9" s="325"/>
      <c r="Z9" s="325"/>
      <c r="AA9" s="329" t="s">
        <v>169</v>
      </c>
      <c r="AB9" s="320" t="s">
        <v>100</v>
      </c>
      <c r="AC9" s="321"/>
      <c r="AD9" s="321"/>
      <c r="AE9" s="322"/>
      <c r="AF9" s="323" t="s">
        <v>170</v>
      </c>
      <c r="AG9" s="320" t="s">
        <v>101</v>
      </c>
      <c r="AH9" s="321"/>
      <c r="AI9" s="322"/>
      <c r="AJ9" s="323" t="s">
        <v>171</v>
      </c>
      <c r="AK9" s="326" t="s">
        <v>102</v>
      </c>
      <c r="AL9" s="327"/>
      <c r="AM9" s="327"/>
      <c r="AN9" s="328"/>
      <c r="AO9" s="329" t="s">
        <v>236</v>
      </c>
      <c r="AP9" s="321" t="s">
        <v>103</v>
      </c>
      <c r="AQ9" s="321"/>
      <c r="AR9" s="322"/>
      <c r="AS9" s="323" t="s">
        <v>172</v>
      </c>
      <c r="AT9" s="320" t="s">
        <v>104</v>
      </c>
      <c r="AU9" s="321"/>
      <c r="AV9" s="322"/>
      <c r="AW9" s="323" t="s">
        <v>173</v>
      </c>
      <c r="AX9" s="325" t="s">
        <v>105</v>
      </c>
      <c r="AY9" s="325"/>
      <c r="AZ9" s="325"/>
      <c r="BA9" s="325"/>
    </row>
    <row r="10" spans="1:53" ht="59.25" customHeight="1" x14ac:dyDescent="0.25">
      <c r="A10" s="334"/>
      <c r="B10" s="70" t="s">
        <v>106</v>
      </c>
      <c r="C10" s="70" t="s">
        <v>107</v>
      </c>
      <c r="D10" s="70" t="s">
        <v>108</v>
      </c>
      <c r="E10" s="70" t="s">
        <v>109</v>
      </c>
      <c r="F10" s="329"/>
      <c r="G10" s="70" t="s">
        <v>110</v>
      </c>
      <c r="H10" s="70" t="s">
        <v>111</v>
      </c>
      <c r="I10" s="70" t="s">
        <v>112</v>
      </c>
      <c r="J10" s="329"/>
      <c r="K10" s="70" t="s">
        <v>113</v>
      </c>
      <c r="L10" s="70" t="s">
        <v>114</v>
      </c>
      <c r="M10" s="70" t="s">
        <v>115</v>
      </c>
      <c r="N10" s="70" t="s">
        <v>116</v>
      </c>
      <c r="O10" s="324"/>
      <c r="P10" s="70" t="s">
        <v>107</v>
      </c>
      <c r="Q10" s="70" t="s">
        <v>108</v>
      </c>
      <c r="R10" s="70" t="s">
        <v>117</v>
      </c>
      <c r="S10" s="329"/>
      <c r="T10" s="70" t="s">
        <v>118</v>
      </c>
      <c r="U10" s="70" t="s">
        <v>119</v>
      </c>
      <c r="V10" s="70" t="s">
        <v>120</v>
      </c>
      <c r="W10" s="329"/>
      <c r="X10" s="70" t="s">
        <v>121</v>
      </c>
      <c r="Y10" s="70" t="s">
        <v>122</v>
      </c>
      <c r="Z10" s="70" t="s">
        <v>123</v>
      </c>
      <c r="AA10" s="329"/>
      <c r="AB10" s="70" t="s">
        <v>174</v>
      </c>
      <c r="AC10" s="70" t="s">
        <v>122</v>
      </c>
      <c r="AD10" s="70" t="s">
        <v>124</v>
      </c>
      <c r="AE10" s="71" t="s">
        <v>175</v>
      </c>
      <c r="AF10" s="324"/>
      <c r="AG10" s="72" t="s">
        <v>110</v>
      </c>
      <c r="AH10" s="70" t="s">
        <v>111</v>
      </c>
      <c r="AI10" s="244" t="s">
        <v>112</v>
      </c>
      <c r="AJ10" s="324"/>
      <c r="AK10" s="70" t="s">
        <v>176</v>
      </c>
      <c r="AL10" s="70" t="s">
        <v>177</v>
      </c>
      <c r="AM10" s="70" t="s">
        <v>178</v>
      </c>
      <c r="AN10" s="70" t="s">
        <v>179</v>
      </c>
      <c r="AO10" s="329"/>
      <c r="AP10" s="222" t="s">
        <v>107</v>
      </c>
      <c r="AQ10" s="73" t="s">
        <v>108</v>
      </c>
      <c r="AR10" s="74" t="s">
        <v>109</v>
      </c>
      <c r="AS10" s="324"/>
      <c r="AT10" s="72" t="s">
        <v>110</v>
      </c>
      <c r="AU10" s="70" t="s">
        <v>111</v>
      </c>
      <c r="AV10" s="244" t="s">
        <v>112</v>
      </c>
      <c r="AW10" s="324"/>
      <c r="AX10" s="70" t="s">
        <v>113</v>
      </c>
      <c r="AY10" s="70" t="s">
        <v>114</v>
      </c>
      <c r="AZ10" s="70" t="s">
        <v>115</v>
      </c>
      <c r="BA10" s="70" t="s">
        <v>180</v>
      </c>
    </row>
    <row r="11" spans="1:53" x14ac:dyDescent="0.25">
      <c r="A11" s="247"/>
      <c r="B11" s="75">
        <v>1</v>
      </c>
      <c r="C11" s="75">
        <v>2</v>
      </c>
      <c r="D11" s="75">
        <v>3</v>
      </c>
      <c r="E11" s="75">
        <v>4</v>
      </c>
      <c r="F11" s="75">
        <v>5</v>
      </c>
      <c r="G11" s="75">
        <v>6</v>
      </c>
      <c r="H11" s="75">
        <v>7</v>
      </c>
      <c r="I11" s="75">
        <v>8</v>
      </c>
      <c r="J11" s="75">
        <v>9</v>
      </c>
      <c r="K11" s="75">
        <v>10</v>
      </c>
      <c r="L11" s="75">
        <v>11</v>
      </c>
      <c r="M11" s="75">
        <v>12</v>
      </c>
      <c r="N11" s="75">
        <v>13</v>
      </c>
      <c r="O11" s="75">
        <v>14</v>
      </c>
      <c r="P11" s="75">
        <v>15</v>
      </c>
      <c r="Q11" s="75">
        <v>16</v>
      </c>
      <c r="R11" s="75">
        <v>17</v>
      </c>
      <c r="S11" s="75">
        <v>18</v>
      </c>
      <c r="T11" s="75">
        <v>19</v>
      </c>
      <c r="U11" s="75">
        <v>20</v>
      </c>
      <c r="V11" s="75">
        <v>21</v>
      </c>
      <c r="W11" s="75">
        <v>22</v>
      </c>
      <c r="X11" s="75">
        <v>23</v>
      </c>
      <c r="Y11" s="75">
        <v>24</v>
      </c>
      <c r="Z11" s="75">
        <v>25</v>
      </c>
      <c r="AA11" s="75">
        <v>26</v>
      </c>
      <c r="AB11" s="75">
        <v>27</v>
      </c>
      <c r="AC11" s="75">
        <v>28</v>
      </c>
      <c r="AD11" s="75">
        <v>29</v>
      </c>
      <c r="AE11" s="75">
        <v>30</v>
      </c>
      <c r="AF11" s="75">
        <v>31</v>
      </c>
      <c r="AG11" s="75">
        <v>32</v>
      </c>
      <c r="AH11" s="75">
        <v>33</v>
      </c>
      <c r="AI11" s="75">
        <v>34</v>
      </c>
      <c r="AJ11" s="75">
        <v>35</v>
      </c>
      <c r="AK11" s="75">
        <v>36</v>
      </c>
      <c r="AL11" s="75">
        <v>37</v>
      </c>
      <c r="AM11" s="75">
        <v>38</v>
      </c>
      <c r="AN11" s="75">
        <v>39</v>
      </c>
      <c r="AO11" s="75">
        <v>40</v>
      </c>
      <c r="AP11" s="75">
        <v>41</v>
      </c>
      <c r="AQ11" s="75">
        <v>42</v>
      </c>
      <c r="AR11" s="75">
        <v>43</v>
      </c>
      <c r="AS11" s="75">
        <v>44</v>
      </c>
      <c r="AT11" s="75">
        <v>45</v>
      </c>
      <c r="AU11" s="75">
        <v>46</v>
      </c>
      <c r="AV11" s="75">
        <v>47</v>
      </c>
      <c r="AW11" s="75">
        <v>48</v>
      </c>
      <c r="AX11" s="75">
        <v>49</v>
      </c>
      <c r="AY11" s="75">
        <v>50</v>
      </c>
      <c r="AZ11" s="75">
        <v>51</v>
      </c>
      <c r="BA11" s="75">
        <v>52</v>
      </c>
    </row>
    <row r="12" spans="1:53" s="121" customFormat="1" ht="18.95" customHeight="1" x14ac:dyDescent="0.25">
      <c r="A12" s="76">
        <v>1</v>
      </c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 t="str">
        <f>$M$20</f>
        <v>::</v>
      </c>
      <c r="S12" s="78" t="str">
        <f>$M$22</f>
        <v xml:space="preserve"> =</v>
      </c>
      <c r="T12" s="77" t="s">
        <v>125</v>
      </c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 t="str">
        <f>$M$20</f>
        <v>::</v>
      </c>
      <c r="AR12" s="77" t="str">
        <f>$M$20</f>
        <v>::</v>
      </c>
      <c r="AS12" s="78" t="str">
        <f t="shared" ref="AS12:BA14" si="0">$M$22</f>
        <v xml:space="preserve"> =</v>
      </c>
      <c r="AT12" s="78" t="str">
        <f t="shared" si="0"/>
        <v xml:space="preserve"> =</v>
      </c>
      <c r="AU12" s="78" t="str">
        <f t="shared" si="0"/>
        <v xml:space="preserve"> =</v>
      </c>
      <c r="AV12" s="78" t="str">
        <f t="shared" si="0"/>
        <v xml:space="preserve"> =</v>
      </c>
      <c r="AW12" s="78" t="str">
        <f t="shared" si="0"/>
        <v xml:space="preserve"> =</v>
      </c>
      <c r="AX12" s="78" t="str">
        <f t="shared" si="0"/>
        <v xml:space="preserve"> =</v>
      </c>
      <c r="AY12" s="78" t="str">
        <f t="shared" si="0"/>
        <v xml:space="preserve"> =</v>
      </c>
      <c r="AZ12" s="78" t="str">
        <f t="shared" si="0"/>
        <v xml:space="preserve"> =</v>
      </c>
      <c r="BA12" s="77" t="str">
        <f t="shared" si="0"/>
        <v xml:space="preserve"> =</v>
      </c>
    </row>
    <row r="13" spans="1:53" s="121" customFormat="1" ht="18.95" customHeight="1" x14ac:dyDescent="0.25">
      <c r="A13" s="76">
        <v>2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 t="str">
        <f>$M$20</f>
        <v>::</v>
      </c>
      <c r="S13" s="78" t="str">
        <f>$M$22</f>
        <v xml:space="preserve"> =</v>
      </c>
      <c r="T13" s="78" t="s">
        <v>125</v>
      </c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 t="str">
        <f t="shared" ref="AQ13:AS14" si="1">$M$20</f>
        <v>::</v>
      </c>
      <c r="AR13" s="77" t="str">
        <f t="shared" si="1"/>
        <v>::</v>
      </c>
      <c r="AS13" s="77" t="str">
        <f t="shared" si="1"/>
        <v>::</v>
      </c>
      <c r="AT13" s="78" t="str">
        <f t="shared" si="0"/>
        <v xml:space="preserve"> =</v>
      </c>
      <c r="AU13" s="78" t="str">
        <f t="shared" si="0"/>
        <v xml:space="preserve"> =</v>
      </c>
      <c r="AV13" s="78" t="str">
        <f t="shared" si="0"/>
        <v xml:space="preserve"> =</v>
      </c>
      <c r="AW13" s="78" t="str">
        <f t="shared" si="0"/>
        <v xml:space="preserve"> =</v>
      </c>
      <c r="AX13" s="78" t="str">
        <f t="shared" si="0"/>
        <v xml:space="preserve"> =</v>
      </c>
      <c r="AY13" s="78" t="str">
        <f t="shared" si="0"/>
        <v xml:space="preserve"> =</v>
      </c>
      <c r="AZ13" s="78" t="str">
        <f t="shared" si="0"/>
        <v xml:space="preserve"> =</v>
      </c>
      <c r="BA13" s="77" t="str">
        <f t="shared" si="0"/>
        <v xml:space="preserve"> =</v>
      </c>
    </row>
    <row r="14" spans="1:53" s="121" customFormat="1" ht="18.95" customHeight="1" x14ac:dyDescent="0.25">
      <c r="A14" s="76">
        <v>3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 t="str">
        <f>$M$20</f>
        <v>::</v>
      </c>
      <c r="S14" s="78" t="str">
        <f>$M$22</f>
        <v xml:space="preserve"> =</v>
      </c>
      <c r="T14" s="78" t="s">
        <v>125</v>
      </c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 t="str">
        <f t="shared" si="1"/>
        <v>::</v>
      </c>
      <c r="AR14" s="77" t="str">
        <f t="shared" si="1"/>
        <v>::</v>
      </c>
      <c r="AS14" s="77" t="str">
        <f t="shared" si="1"/>
        <v>::</v>
      </c>
      <c r="AT14" s="78" t="str">
        <f t="shared" si="0"/>
        <v xml:space="preserve"> =</v>
      </c>
      <c r="AU14" s="78" t="str">
        <f t="shared" si="0"/>
        <v xml:space="preserve"> =</v>
      </c>
      <c r="AV14" s="78" t="str">
        <f t="shared" si="0"/>
        <v xml:space="preserve"> =</v>
      </c>
      <c r="AW14" s="78" t="str">
        <f t="shared" si="0"/>
        <v xml:space="preserve"> =</v>
      </c>
      <c r="AX14" s="78" t="str">
        <f t="shared" si="0"/>
        <v xml:space="preserve"> =</v>
      </c>
      <c r="AY14" s="78" t="str">
        <f t="shared" si="0"/>
        <v xml:space="preserve"> =</v>
      </c>
      <c r="AZ14" s="78" t="str">
        <f t="shared" si="0"/>
        <v xml:space="preserve"> =</v>
      </c>
      <c r="BA14" s="77" t="str">
        <f t="shared" si="0"/>
        <v xml:space="preserve"> =</v>
      </c>
    </row>
    <row r="15" spans="1:53" s="121" customFormat="1" ht="18.95" customHeight="1" x14ac:dyDescent="0.25">
      <c r="A15" s="76">
        <v>4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 t="str">
        <f>$M$20</f>
        <v>::</v>
      </c>
      <c r="S15" s="78" t="str">
        <f>$M$22</f>
        <v xml:space="preserve"> =</v>
      </c>
      <c r="T15" s="78" t="s">
        <v>125</v>
      </c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 t="s">
        <v>128</v>
      </c>
      <c r="AO15" s="77" t="str">
        <f>$M$21</f>
        <v>Ш</v>
      </c>
      <c r="AP15" s="77" t="str">
        <f>$M$21</f>
        <v>Ш</v>
      </c>
      <c r="AQ15" s="77" t="str">
        <f>$M$21</f>
        <v>Ш</v>
      </c>
      <c r="AR15" s="79" t="str">
        <f>M21</f>
        <v>Ш</v>
      </c>
      <c r="AS15" s="79" t="s">
        <v>126</v>
      </c>
      <c r="AT15" s="79" t="s">
        <v>126</v>
      </c>
      <c r="AU15" s="79" t="s">
        <v>126</v>
      </c>
      <c r="AV15" s="79" t="s">
        <v>126</v>
      </c>
      <c r="AW15" s="79" t="s">
        <v>126</v>
      </c>
      <c r="AX15" s="79" t="s">
        <v>126</v>
      </c>
      <c r="AY15" s="79" t="s">
        <v>126</v>
      </c>
      <c r="AZ15" s="79" t="s">
        <v>126</v>
      </c>
      <c r="BA15" s="79" t="s">
        <v>126</v>
      </c>
    </row>
    <row r="16" spans="1:53" s="122" customFormat="1" ht="18.95" customHeight="1" x14ac:dyDescent="0.25">
      <c r="A16" s="80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2"/>
      <c r="T16" s="82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3"/>
      <c r="AS16" s="83"/>
      <c r="AT16" s="83"/>
      <c r="AU16" s="83"/>
      <c r="AV16" s="83"/>
      <c r="AW16" s="83"/>
      <c r="AX16" s="83"/>
      <c r="AY16" s="83"/>
      <c r="AZ16" s="83"/>
      <c r="BA16" s="83"/>
    </row>
    <row r="17" spans="1:53" s="5" customFormat="1" x14ac:dyDescent="0.25">
      <c r="A17" s="69"/>
      <c r="B17" s="69"/>
      <c r="C17" s="69"/>
      <c r="D17" s="69"/>
      <c r="E17" s="69"/>
      <c r="F17" s="69"/>
      <c r="G17" s="69" t="s">
        <v>127</v>
      </c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</row>
    <row r="18" spans="1:53" s="5" customFormat="1" ht="31.5" customHeight="1" x14ac:dyDescent="0.25">
      <c r="A18" s="69"/>
      <c r="B18" s="69"/>
      <c r="C18" s="69"/>
      <c r="D18" s="69"/>
      <c r="E18" s="69"/>
      <c r="F18" s="84"/>
      <c r="G18" s="69"/>
      <c r="H18" s="69"/>
      <c r="I18" s="69"/>
      <c r="J18" s="69"/>
      <c r="K18" s="69"/>
      <c r="L18" s="69"/>
      <c r="M18" s="85"/>
      <c r="N18" s="69"/>
      <c r="O18" s="319" t="s">
        <v>151</v>
      </c>
      <c r="P18" s="319"/>
      <c r="Q18" s="319"/>
      <c r="R18" s="319"/>
      <c r="S18" s="319"/>
      <c r="T18" s="319"/>
      <c r="U18" s="319"/>
      <c r="V18" s="319"/>
      <c r="W18" s="319"/>
      <c r="X18" s="319"/>
      <c r="Y18" s="319"/>
      <c r="Z18" s="319"/>
      <c r="AA18" s="319"/>
      <c r="AB18" s="319"/>
      <c r="AC18" s="319"/>
      <c r="AD18" s="319"/>
      <c r="AE18" s="319"/>
      <c r="AF18" s="319"/>
      <c r="AG18" s="319"/>
      <c r="AH18" s="319"/>
      <c r="AI18" s="319"/>
      <c r="AJ18" s="319"/>
      <c r="AK18" s="319"/>
      <c r="AL18" s="319"/>
      <c r="AM18" s="319"/>
      <c r="AN18" s="319"/>
      <c r="AO18" s="319"/>
      <c r="AP18" s="319"/>
      <c r="AQ18" s="319"/>
      <c r="AR18" s="319"/>
      <c r="AS18" s="319"/>
      <c r="AT18" s="319"/>
      <c r="AU18" s="123"/>
      <c r="AV18" s="69"/>
      <c r="AW18" s="69"/>
      <c r="AX18" s="69"/>
      <c r="AY18" s="69"/>
      <c r="AZ18" s="69"/>
      <c r="BA18" s="69"/>
    </row>
    <row r="19" spans="1:53" s="5" customFormat="1" x14ac:dyDescent="0.25">
      <c r="A19" s="69"/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85"/>
      <c r="N19" s="69"/>
      <c r="O19" s="69" t="s">
        <v>81</v>
      </c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 t="s">
        <v>237</v>
      </c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</row>
    <row r="20" spans="1:53" s="5" customFormat="1" x14ac:dyDescent="0.25">
      <c r="A20" s="69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85" t="s">
        <v>128</v>
      </c>
      <c r="N20" s="69"/>
      <c r="O20" s="69" t="s">
        <v>69</v>
      </c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</row>
    <row r="21" spans="1:53" s="5" customFormat="1" x14ac:dyDescent="0.25">
      <c r="A21" s="69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85" t="s">
        <v>129</v>
      </c>
      <c r="N21" s="69"/>
      <c r="O21" s="69" t="s">
        <v>238</v>
      </c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</row>
    <row r="22" spans="1:53" s="5" customFormat="1" x14ac:dyDescent="0.25">
      <c r="A22" s="69"/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86" t="s">
        <v>125</v>
      </c>
      <c r="N22" s="69"/>
      <c r="O22" s="69" t="s">
        <v>86</v>
      </c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</row>
    <row r="23" spans="1:53" s="5" customFormat="1" x14ac:dyDescent="0.25">
      <c r="A23" s="69"/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79" t="s">
        <v>126</v>
      </c>
      <c r="N23" s="69"/>
      <c r="O23" s="69" t="s">
        <v>130</v>
      </c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</row>
  </sheetData>
  <mergeCells count="28">
    <mergeCell ref="A2:BA2"/>
    <mergeCell ref="A4:BA4"/>
    <mergeCell ref="A6:BA6"/>
    <mergeCell ref="A9:A10"/>
    <mergeCell ref="B9:E9"/>
    <mergeCell ref="F9:F10"/>
    <mergeCell ref="G9:I9"/>
    <mergeCell ref="J9:J10"/>
    <mergeCell ref="K9:N9"/>
    <mergeCell ref="S9:S10"/>
    <mergeCell ref="T9:V9"/>
    <mergeCell ref="W9:W10"/>
    <mergeCell ref="X9:Z9"/>
    <mergeCell ref="AA9:AA10"/>
    <mergeCell ref="P9:R9"/>
    <mergeCell ref="O18:AT18"/>
    <mergeCell ref="AT9:AV9"/>
    <mergeCell ref="AW9:AW10"/>
    <mergeCell ref="AX9:BA9"/>
    <mergeCell ref="AF9:AF10"/>
    <mergeCell ref="AG9:AI9"/>
    <mergeCell ref="AJ9:AJ10"/>
    <mergeCell ref="AK9:AN9"/>
    <mergeCell ref="AS9:AS10"/>
    <mergeCell ref="AB9:AE9"/>
    <mergeCell ref="AO9:AO10"/>
    <mergeCell ref="AP9:AR9"/>
    <mergeCell ref="O9:O10"/>
  </mergeCells>
  <pageMargins left="0.25" right="0.25" top="0.75" bottom="0.75" header="0.3" footer="0.3"/>
  <pageSetup paperSize="9" orientation="landscape" horizont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1:K17"/>
  <sheetViews>
    <sheetView view="pageBreakPreview" zoomScaleSheetLayoutView="100" workbookViewId="0">
      <selection activeCell="E7" sqref="E7"/>
    </sheetView>
  </sheetViews>
  <sheetFormatPr defaultRowHeight="15" x14ac:dyDescent="0.25"/>
  <cols>
    <col min="1" max="11" width="12.7109375" customWidth="1"/>
  </cols>
  <sheetData>
    <row r="1" spans="1:11" x14ac:dyDescent="0.25">
      <c r="A1" s="69"/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1" x14ac:dyDescent="0.25">
      <c r="A2" s="330" t="s">
        <v>161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</row>
    <row r="3" spans="1:11" x14ac:dyDescent="0.25">
      <c r="A3" s="245"/>
      <c r="B3" s="245"/>
      <c r="C3" s="245"/>
      <c r="D3" s="245"/>
      <c r="E3" s="245"/>
      <c r="F3" s="245"/>
      <c r="G3" s="245"/>
      <c r="H3" s="245"/>
      <c r="I3" s="245"/>
      <c r="J3" s="245"/>
      <c r="K3" s="245"/>
    </row>
    <row r="4" spans="1:11" x14ac:dyDescent="0.25">
      <c r="A4" s="330" t="s">
        <v>239</v>
      </c>
      <c r="B4" s="330"/>
      <c r="C4" s="330"/>
      <c r="D4" s="330"/>
      <c r="E4" s="330"/>
      <c r="F4" s="330"/>
      <c r="G4" s="330"/>
      <c r="H4" s="330"/>
      <c r="I4" s="330"/>
      <c r="J4" s="330"/>
      <c r="K4" s="330"/>
    </row>
    <row r="5" spans="1:11" x14ac:dyDescent="0.25">
      <c r="A5" s="245"/>
      <c r="B5" s="245"/>
      <c r="C5" s="245"/>
      <c r="D5" s="84"/>
      <c r="E5" s="84"/>
      <c r="F5" s="84"/>
      <c r="G5" s="84"/>
      <c r="H5" s="84"/>
      <c r="I5" s="84"/>
      <c r="J5" s="84"/>
      <c r="K5" s="84"/>
    </row>
    <row r="6" spans="1:11" x14ac:dyDescent="0.25">
      <c r="A6" s="330"/>
      <c r="B6" s="330"/>
      <c r="C6" s="330"/>
      <c r="D6" s="330"/>
      <c r="E6" s="330"/>
      <c r="F6" s="330"/>
      <c r="G6" s="330"/>
      <c r="H6" s="330"/>
      <c r="I6" s="330"/>
      <c r="J6" s="330"/>
      <c r="K6" s="330"/>
    </row>
    <row r="7" spans="1:11" x14ac:dyDescent="0.25">
      <c r="A7" s="245"/>
      <c r="B7" s="245"/>
      <c r="C7" s="245"/>
      <c r="D7" s="84"/>
      <c r="E7" s="84"/>
      <c r="F7" s="84"/>
      <c r="G7" s="84"/>
      <c r="H7" s="84"/>
      <c r="I7" s="84"/>
      <c r="J7" s="84"/>
      <c r="K7" s="84"/>
    </row>
    <row r="8" spans="1:11" x14ac:dyDescent="0.25">
      <c r="A8" s="245"/>
      <c r="B8" s="245"/>
      <c r="C8" s="245"/>
      <c r="D8" s="84"/>
      <c r="E8" s="84"/>
      <c r="F8" s="84"/>
      <c r="G8" s="84"/>
      <c r="H8" s="84"/>
      <c r="I8" s="84"/>
      <c r="J8" s="84"/>
      <c r="K8" s="84"/>
    </row>
    <row r="9" spans="1:11" x14ac:dyDescent="0.25">
      <c r="A9" s="245"/>
      <c r="B9" s="245"/>
      <c r="C9" s="245"/>
      <c r="D9" s="84"/>
      <c r="E9" s="84"/>
      <c r="F9" s="84"/>
      <c r="G9" s="84"/>
      <c r="H9" s="84"/>
      <c r="I9" s="84"/>
      <c r="J9" s="84"/>
      <c r="K9" s="84"/>
    </row>
    <row r="10" spans="1:11" ht="15" customHeight="1" x14ac:dyDescent="0.25">
      <c r="A10" s="335" t="s">
        <v>131</v>
      </c>
      <c r="B10" s="338" t="s">
        <v>156</v>
      </c>
      <c r="C10" s="339"/>
      <c r="D10" s="342" t="s">
        <v>69</v>
      </c>
      <c r="E10" s="346" t="s">
        <v>80</v>
      </c>
      <c r="F10" s="347"/>
      <c r="G10" s="346" t="s">
        <v>132</v>
      </c>
      <c r="H10" s="347"/>
      <c r="I10" s="342" t="s">
        <v>86</v>
      </c>
      <c r="J10" s="344" t="s">
        <v>133</v>
      </c>
      <c r="K10" s="5"/>
    </row>
    <row r="11" spans="1:11" ht="22.5" x14ac:dyDescent="0.25">
      <c r="A11" s="336"/>
      <c r="B11" s="340"/>
      <c r="C11" s="341"/>
      <c r="D11" s="343"/>
      <c r="E11" s="131" t="s">
        <v>134</v>
      </c>
      <c r="F11" s="130" t="s">
        <v>135</v>
      </c>
      <c r="G11" s="129" t="s">
        <v>136</v>
      </c>
      <c r="H11" s="129" t="s">
        <v>137</v>
      </c>
      <c r="I11" s="348"/>
      <c r="J11" s="345"/>
      <c r="K11" s="5"/>
    </row>
    <row r="12" spans="1:11" x14ac:dyDescent="0.25">
      <c r="A12" s="337"/>
      <c r="B12" s="87" t="s">
        <v>138</v>
      </c>
      <c r="C12" s="87" t="s">
        <v>139</v>
      </c>
      <c r="D12" s="87" t="s">
        <v>138</v>
      </c>
      <c r="E12" s="87" t="s">
        <v>138</v>
      </c>
      <c r="F12" s="87" t="s">
        <v>138</v>
      </c>
      <c r="G12" s="87" t="s">
        <v>138</v>
      </c>
      <c r="H12" s="87" t="s">
        <v>138</v>
      </c>
      <c r="I12" s="87" t="s">
        <v>138</v>
      </c>
      <c r="J12" s="87" t="s">
        <v>138</v>
      </c>
      <c r="K12" s="5"/>
    </row>
    <row r="13" spans="1:11" ht="20.100000000000001" customHeight="1" x14ac:dyDescent="0.25">
      <c r="A13" s="76">
        <v>1</v>
      </c>
      <c r="B13" s="248">
        <v>36</v>
      </c>
      <c r="C13" s="77">
        <v>1296</v>
      </c>
      <c r="D13" s="77">
        <v>3</v>
      </c>
      <c r="E13" s="77">
        <v>1</v>
      </c>
      <c r="F13" s="77"/>
      <c r="G13" s="77"/>
      <c r="H13" s="77"/>
      <c r="I13" s="77">
        <v>11</v>
      </c>
      <c r="J13" s="77">
        <v>51</v>
      </c>
      <c r="K13" s="5"/>
    </row>
    <row r="14" spans="1:11" ht="20.100000000000001" customHeight="1" x14ac:dyDescent="0.25">
      <c r="A14" s="76">
        <v>2</v>
      </c>
      <c r="B14" s="248">
        <v>36</v>
      </c>
      <c r="C14" s="77">
        <v>1296</v>
      </c>
      <c r="D14" s="77">
        <v>4</v>
      </c>
      <c r="E14" s="77">
        <v>2</v>
      </c>
      <c r="F14" s="77"/>
      <c r="G14" s="77"/>
      <c r="H14" s="77"/>
      <c r="I14" s="77">
        <v>10</v>
      </c>
      <c r="J14" s="77">
        <v>52</v>
      </c>
      <c r="K14" s="5"/>
    </row>
    <row r="15" spans="1:11" ht="20.100000000000001" customHeight="1" x14ac:dyDescent="0.25">
      <c r="A15" s="76">
        <v>3</v>
      </c>
      <c r="B15" s="248">
        <v>36</v>
      </c>
      <c r="C15" s="77">
        <v>1296</v>
      </c>
      <c r="D15" s="77">
        <v>4</v>
      </c>
      <c r="E15" s="77">
        <v>1</v>
      </c>
      <c r="F15" s="77"/>
      <c r="G15" s="77"/>
      <c r="H15" s="77"/>
      <c r="I15" s="77">
        <v>10</v>
      </c>
      <c r="J15" s="77">
        <v>51</v>
      </c>
      <c r="K15" s="5"/>
    </row>
    <row r="16" spans="1:11" ht="20.100000000000001" customHeight="1" x14ac:dyDescent="0.25">
      <c r="A16" s="76">
        <v>4</v>
      </c>
      <c r="B16" s="248">
        <v>35</v>
      </c>
      <c r="C16" s="77">
        <v>1260</v>
      </c>
      <c r="D16" s="77">
        <v>2</v>
      </c>
      <c r="E16" s="77">
        <v>1</v>
      </c>
      <c r="F16" s="77">
        <v>1</v>
      </c>
      <c r="G16" s="77">
        <v>1</v>
      </c>
      <c r="H16" s="77">
        <v>3</v>
      </c>
      <c r="I16" s="77">
        <v>2</v>
      </c>
      <c r="J16" s="77">
        <v>45</v>
      </c>
      <c r="K16" s="5"/>
    </row>
    <row r="17" spans="1:11" ht="20.100000000000001" customHeight="1" x14ac:dyDescent="0.25">
      <c r="A17" s="76"/>
      <c r="B17" s="249">
        <f>SUM(B13:B16)</f>
        <v>143</v>
      </c>
      <c r="C17" s="76">
        <v>5148</v>
      </c>
      <c r="D17" s="76">
        <v>13</v>
      </c>
      <c r="E17" s="76">
        <v>5</v>
      </c>
      <c r="F17" s="76">
        <v>1</v>
      </c>
      <c r="G17" s="76">
        <v>1</v>
      </c>
      <c r="H17" s="76">
        <v>3</v>
      </c>
      <c r="I17" s="76">
        <v>33</v>
      </c>
      <c r="J17" s="76">
        <f>SUM(J13:J16)</f>
        <v>199</v>
      </c>
      <c r="K17" s="5"/>
    </row>
  </sheetData>
  <mergeCells count="10">
    <mergeCell ref="A2:K2"/>
    <mergeCell ref="A4:K4"/>
    <mergeCell ref="A6:K6"/>
    <mergeCell ref="A10:A12"/>
    <mergeCell ref="B10:C11"/>
    <mergeCell ref="D10:D11"/>
    <mergeCell ref="J10:J11"/>
    <mergeCell ref="E10:F10"/>
    <mergeCell ref="G10:H10"/>
    <mergeCell ref="I10:I11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/>
  <dimension ref="A1:BE704"/>
  <sheetViews>
    <sheetView view="pageBreakPreview" zoomScale="130" zoomScaleSheetLayoutView="130" workbookViewId="0">
      <pane ySplit="8" topLeftCell="A119" activePane="bottomLeft" state="frozen"/>
      <selection pane="bottomLeft" activeCell="AK119" sqref="AK119:AR121"/>
    </sheetView>
  </sheetViews>
  <sheetFormatPr defaultRowHeight="12.75" x14ac:dyDescent="0.2"/>
  <cols>
    <col min="1" max="1" width="10.7109375" style="120" customWidth="1"/>
    <col min="2" max="2" width="26.7109375" style="127" customWidth="1"/>
    <col min="3" max="26" width="1.140625" style="1" customWidth="1"/>
    <col min="27" max="27" width="2" style="1" customWidth="1"/>
    <col min="28" max="28" width="6" style="1" customWidth="1"/>
    <col min="29" max="29" width="4.85546875" style="1" customWidth="1"/>
    <col min="30" max="30" width="5.7109375" style="1" customWidth="1"/>
    <col min="31" max="31" width="4.28515625" style="6" customWidth="1"/>
    <col min="32" max="32" width="4.28515625" style="217" customWidth="1"/>
    <col min="33" max="33" width="3" style="6" customWidth="1"/>
    <col min="34" max="34" width="3.85546875" style="1" customWidth="1"/>
    <col min="35" max="35" width="4.28515625" style="1" customWidth="1"/>
    <col min="36" max="36" width="3.85546875" style="1" customWidth="1"/>
    <col min="37" max="44" width="5.28515625" style="1" customWidth="1"/>
    <col min="45" max="46" width="4.85546875" style="1" customWidth="1"/>
    <col min="47" max="16384" width="9.140625" style="1"/>
  </cols>
  <sheetData>
    <row r="1" spans="1:57" ht="38.25" customHeight="1" x14ac:dyDescent="0.2">
      <c r="A1" s="385" t="s">
        <v>215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85"/>
      <c r="P1" s="385"/>
      <c r="Q1" s="385"/>
      <c r="R1" s="385"/>
      <c r="S1" s="385"/>
      <c r="T1" s="385"/>
      <c r="U1" s="385"/>
      <c r="V1" s="385"/>
      <c r="W1" s="385"/>
      <c r="X1" s="385"/>
      <c r="Y1" s="385"/>
      <c r="Z1" s="385"/>
      <c r="AA1" s="385"/>
      <c r="AB1" s="385"/>
      <c r="AC1" s="385"/>
      <c r="AD1" s="385"/>
      <c r="AE1" s="385"/>
      <c r="AF1" s="385"/>
      <c r="AG1" s="385"/>
      <c r="AH1" s="385"/>
      <c r="AI1" s="385"/>
      <c r="AJ1" s="385"/>
      <c r="AK1" s="385"/>
      <c r="AL1" s="385"/>
      <c r="AM1" s="385"/>
      <c r="AN1" s="385"/>
      <c r="AO1" s="385"/>
      <c r="AP1" s="385"/>
      <c r="AQ1" s="385"/>
      <c r="AR1" s="385"/>
    </row>
    <row r="2" spans="1:57" ht="24" customHeight="1" x14ac:dyDescent="0.2">
      <c r="A2" s="366" t="s">
        <v>0</v>
      </c>
      <c r="B2" s="374" t="s">
        <v>158</v>
      </c>
      <c r="C2" s="349" t="s">
        <v>3</v>
      </c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0"/>
      <c r="Q2" s="350"/>
      <c r="R2" s="350"/>
      <c r="S2" s="350"/>
      <c r="T2" s="350"/>
      <c r="U2" s="350"/>
      <c r="V2" s="350"/>
      <c r="W2" s="350"/>
      <c r="X2" s="350"/>
      <c r="Y2" s="350"/>
      <c r="Z2" s="350"/>
      <c r="AA2" s="353" t="s">
        <v>4</v>
      </c>
      <c r="AB2" s="399" t="s">
        <v>159</v>
      </c>
      <c r="AC2" s="370" t="s">
        <v>5</v>
      </c>
      <c r="AD2" s="400" t="s">
        <v>10</v>
      </c>
      <c r="AE2" s="401"/>
      <c r="AF2" s="401"/>
      <c r="AG2" s="401"/>
      <c r="AH2" s="401"/>
      <c r="AI2" s="401"/>
      <c r="AJ2" s="389"/>
      <c r="AK2" s="397" t="s">
        <v>11</v>
      </c>
      <c r="AL2" s="397"/>
      <c r="AM2" s="397"/>
      <c r="AN2" s="397"/>
      <c r="AO2" s="397"/>
      <c r="AP2" s="397"/>
      <c r="AQ2" s="397"/>
      <c r="AR2" s="397"/>
      <c r="AS2" s="354" t="s">
        <v>165</v>
      </c>
      <c r="AT2" s="355"/>
    </row>
    <row r="3" spans="1:57" ht="14.25" customHeight="1" x14ac:dyDescent="0.2">
      <c r="A3" s="366"/>
      <c r="B3" s="374"/>
      <c r="C3" s="349" t="s">
        <v>1</v>
      </c>
      <c r="D3" s="350"/>
      <c r="E3" s="350"/>
      <c r="F3" s="350"/>
      <c r="G3" s="350"/>
      <c r="H3" s="350"/>
      <c r="I3" s="350"/>
      <c r="J3" s="350"/>
      <c r="K3" s="350" t="s">
        <v>2</v>
      </c>
      <c r="L3" s="350"/>
      <c r="M3" s="350"/>
      <c r="N3" s="350"/>
      <c r="O3" s="350"/>
      <c r="P3" s="350"/>
      <c r="Q3" s="350"/>
      <c r="R3" s="350"/>
      <c r="S3" s="350" t="s">
        <v>150</v>
      </c>
      <c r="T3" s="350"/>
      <c r="U3" s="350"/>
      <c r="V3" s="350"/>
      <c r="W3" s="350"/>
      <c r="X3" s="350"/>
      <c r="Y3" s="350"/>
      <c r="Z3" s="350"/>
      <c r="AA3" s="353"/>
      <c r="AB3" s="399"/>
      <c r="AC3" s="370"/>
      <c r="AD3" s="367" t="s">
        <v>6</v>
      </c>
      <c r="AE3" s="371" t="s">
        <v>162</v>
      </c>
      <c r="AF3" s="371" t="s">
        <v>163</v>
      </c>
      <c r="AG3" s="371" t="s">
        <v>164</v>
      </c>
      <c r="AH3" s="394" t="s">
        <v>7</v>
      </c>
      <c r="AI3" s="394" t="s">
        <v>8</v>
      </c>
      <c r="AJ3" s="391" t="s">
        <v>9</v>
      </c>
      <c r="AK3" s="365" t="s">
        <v>12</v>
      </c>
      <c r="AL3" s="398"/>
      <c r="AM3" s="365" t="s">
        <v>13</v>
      </c>
      <c r="AN3" s="398"/>
      <c r="AO3" s="365" t="s">
        <v>14</v>
      </c>
      <c r="AP3" s="398"/>
      <c r="AQ3" s="365" t="s">
        <v>15</v>
      </c>
      <c r="AR3" s="366"/>
      <c r="AS3" s="354"/>
      <c r="AT3" s="355"/>
    </row>
    <row r="4" spans="1:57" ht="19.5" customHeight="1" x14ac:dyDescent="0.2">
      <c r="A4" s="366"/>
      <c r="B4" s="374"/>
      <c r="C4" s="349"/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0"/>
      <c r="Q4" s="350"/>
      <c r="R4" s="350"/>
      <c r="S4" s="350"/>
      <c r="T4" s="350"/>
      <c r="U4" s="350"/>
      <c r="V4" s="350"/>
      <c r="W4" s="350"/>
      <c r="X4" s="350"/>
      <c r="Y4" s="350"/>
      <c r="Z4" s="350"/>
      <c r="AA4" s="353"/>
      <c r="AB4" s="399"/>
      <c r="AC4" s="370"/>
      <c r="AD4" s="368"/>
      <c r="AE4" s="372"/>
      <c r="AF4" s="372"/>
      <c r="AG4" s="372"/>
      <c r="AH4" s="395"/>
      <c r="AI4" s="395"/>
      <c r="AJ4" s="392"/>
      <c r="AK4" s="365" t="s">
        <v>17</v>
      </c>
      <c r="AL4" s="366"/>
      <c r="AM4" s="366"/>
      <c r="AN4" s="366"/>
      <c r="AO4" s="366"/>
      <c r="AP4" s="366"/>
      <c r="AQ4" s="366"/>
      <c r="AR4" s="366"/>
      <c r="AS4" s="354"/>
      <c r="AT4" s="355"/>
    </row>
    <row r="5" spans="1:57" ht="14.25" customHeight="1" x14ac:dyDescent="0.2">
      <c r="A5" s="366"/>
      <c r="B5" s="374"/>
      <c r="C5" s="349"/>
      <c r="D5" s="350"/>
      <c r="E5" s="350"/>
      <c r="F5" s="350"/>
      <c r="G5" s="350"/>
      <c r="H5" s="350"/>
      <c r="I5" s="350"/>
      <c r="J5" s="350"/>
      <c r="K5" s="350"/>
      <c r="L5" s="350"/>
      <c r="M5" s="350"/>
      <c r="N5" s="350"/>
      <c r="O5" s="350"/>
      <c r="P5" s="350"/>
      <c r="Q5" s="350"/>
      <c r="R5" s="350"/>
      <c r="S5" s="350"/>
      <c r="T5" s="350"/>
      <c r="U5" s="350"/>
      <c r="V5" s="350"/>
      <c r="W5" s="350"/>
      <c r="X5" s="350"/>
      <c r="Y5" s="350"/>
      <c r="Z5" s="350"/>
      <c r="AA5" s="353"/>
      <c r="AB5" s="399"/>
      <c r="AC5" s="370"/>
      <c r="AD5" s="368"/>
      <c r="AE5" s="372"/>
      <c r="AF5" s="372"/>
      <c r="AG5" s="372"/>
      <c r="AH5" s="395"/>
      <c r="AI5" s="395"/>
      <c r="AJ5" s="392"/>
      <c r="AK5" s="42">
        <v>1</v>
      </c>
      <c r="AL5" s="63">
        <v>2</v>
      </c>
      <c r="AM5" s="42">
        <v>3</v>
      </c>
      <c r="AN5" s="63">
        <v>4</v>
      </c>
      <c r="AO5" s="42">
        <v>5</v>
      </c>
      <c r="AP5" s="63">
        <v>6</v>
      </c>
      <c r="AQ5" s="42">
        <v>7</v>
      </c>
      <c r="AR5" s="3">
        <v>8</v>
      </c>
      <c r="AS5" s="356" t="s">
        <v>166</v>
      </c>
      <c r="AT5" s="357" t="s">
        <v>167</v>
      </c>
    </row>
    <row r="6" spans="1:57" ht="15.75" customHeight="1" x14ac:dyDescent="0.2">
      <c r="A6" s="366"/>
      <c r="B6" s="374"/>
      <c r="C6" s="349"/>
      <c r="D6" s="350"/>
      <c r="E6" s="350"/>
      <c r="F6" s="350"/>
      <c r="G6" s="350"/>
      <c r="H6" s="350"/>
      <c r="I6" s="350"/>
      <c r="J6" s="350"/>
      <c r="K6" s="350"/>
      <c r="L6" s="350"/>
      <c r="M6" s="350"/>
      <c r="N6" s="350"/>
      <c r="O6" s="350"/>
      <c r="P6" s="350"/>
      <c r="Q6" s="350"/>
      <c r="R6" s="350"/>
      <c r="S6" s="350"/>
      <c r="T6" s="350"/>
      <c r="U6" s="350"/>
      <c r="V6" s="350"/>
      <c r="W6" s="350"/>
      <c r="X6" s="350"/>
      <c r="Y6" s="350"/>
      <c r="Z6" s="350"/>
      <c r="AA6" s="353"/>
      <c r="AB6" s="399"/>
      <c r="AC6" s="370"/>
      <c r="AD6" s="368"/>
      <c r="AE6" s="372"/>
      <c r="AF6" s="372"/>
      <c r="AG6" s="372"/>
      <c r="AH6" s="395"/>
      <c r="AI6" s="395"/>
      <c r="AJ6" s="392"/>
      <c r="AK6" s="389" t="s">
        <v>18</v>
      </c>
      <c r="AL6" s="390"/>
      <c r="AM6" s="390"/>
      <c r="AN6" s="390"/>
      <c r="AO6" s="390"/>
      <c r="AP6" s="390"/>
      <c r="AQ6" s="390"/>
      <c r="AR6" s="390"/>
      <c r="AS6" s="356"/>
      <c r="AT6" s="357"/>
    </row>
    <row r="7" spans="1:57" ht="15" customHeight="1" x14ac:dyDescent="0.2">
      <c r="A7" s="366"/>
      <c r="B7" s="374"/>
      <c r="C7" s="282">
        <v>1</v>
      </c>
      <c r="D7" s="283">
        <v>2</v>
      </c>
      <c r="E7" s="283">
        <v>3</v>
      </c>
      <c r="F7" s="283">
        <v>4</v>
      </c>
      <c r="G7" s="283">
        <v>5</v>
      </c>
      <c r="H7" s="283">
        <v>6</v>
      </c>
      <c r="I7" s="283">
        <v>7</v>
      </c>
      <c r="J7" s="283">
        <v>8</v>
      </c>
      <c r="K7" s="283">
        <v>1</v>
      </c>
      <c r="L7" s="283">
        <v>2</v>
      </c>
      <c r="M7" s="283">
        <v>3</v>
      </c>
      <c r="N7" s="283">
        <v>4</v>
      </c>
      <c r="O7" s="283">
        <v>5</v>
      </c>
      <c r="P7" s="283">
        <v>6</v>
      </c>
      <c r="Q7" s="283">
        <v>7</v>
      </c>
      <c r="R7" s="283">
        <v>8</v>
      </c>
      <c r="S7" s="283">
        <v>1</v>
      </c>
      <c r="T7" s="283">
        <v>2</v>
      </c>
      <c r="U7" s="283">
        <v>3</v>
      </c>
      <c r="V7" s="283">
        <v>4</v>
      </c>
      <c r="W7" s="283">
        <v>5</v>
      </c>
      <c r="X7" s="283">
        <v>6</v>
      </c>
      <c r="Y7" s="283">
        <v>7</v>
      </c>
      <c r="Z7" s="283">
        <v>8</v>
      </c>
      <c r="AA7" s="353"/>
      <c r="AB7" s="399"/>
      <c r="AC7" s="370"/>
      <c r="AD7" s="369"/>
      <c r="AE7" s="373"/>
      <c r="AF7" s="373"/>
      <c r="AG7" s="373"/>
      <c r="AH7" s="396"/>
      <c r="AI7" s="396"/>
      <c r="AJ7" s="393"/>
      <c r="AK7" s="43">
        <v>16</v>
      </c>
      <c r="AL7" s="61">
        <v>20</v>
      </c>
      <c r="AM7" s="43">
        <v>16</v>
      </c>
      <c r="AN7" s="61">
        <v>20</v>
      </c>
      <c r="AO7" s="43">
        <v>16</v>
      </c>
      <c r="AP7" s="61">
        <v>20</v>
      </c>
      <c r="AQ7" s="43">
        <v>16</v>
      </c>
      <c r="AR7" s="9">
        <v>19</v>
      </c>
      <c r="AS7" s="356"/>
      <c r="AT7" s="357"/>
    </row>
    <row r="8" spans="1:57" s="6" customFormat="1" ht="15" customHeight="1" x14ac:dyDescent="0.2">
      <c r="A8" s="115">
        <v>1</v>
      </c>
      <c r="B8" s="124">
        <v>2</v>
      </c>
      <c r="C8" s="386">
        <v>3</v>
      </c>
      <c r="D8" s="386"/>
      <c r="E8" s="386"/>
      <c r="F8" s="386"/>
      <c r="G8" s="386"/>
      <c r="H8" s="386"/>
      <c r="I8" s="386"/>
      <c r="J8" s="387"/>
      <c r="K8" s="388">
        <v>4</v>
      </c>
      <c r="L8" s="386"/>
      <c r="M8" s="386"/>
      <c r="N8" s="386"/>
      <c r="O8" s="386"/>
      <c r="P8" s="386"/>
      <c r="Q8" s="386"/>
      <c r="R8" s="387"/>
      <c r="S8" s="388">
        <v>5</v>
      </c>
      <c r="T8" s="386"/>
      <c r="U8" s="386"/>
      <c r="V8" s="386"/>
      <c r="W8" s="386"/>
      <c r="X8" s="386"/>
      <c r="Y8" s="386"/>
      <c r="Z8" s="387"/>
      <c r="AA8" s="284">
        <v>6</v>
      </c>
      <c r="AB8" s="285">
        <v>7</v>
      </c>
      <c r="AC8" s="286">
        <v>8</v>
      </c>
      <c r="AD8" s="21">
        <v>9</v>
      </c>
      <c r="AE8" s="21"/>
      <c r="AF8" s="209"/>
      <c r="AG8" s="21"/>
      <c r="AH8" s="21">
        <v>12</v>
      </c>
      <c r="AI8" s="21">
        <v>13</v>
      </c>
      <c r="AJ8" s="46">
        <v>14</v>
      </c>
      <c r="AK8" s="22">
        <v>15</v>
      </c>
      <c r="AL8" s="62">
        <v>16</v>
      </c>
      <c r="AM8" s="22">
        <v>17</v>
      </c>
      <c r="AN8" s="62">
        <v>18</v>
      </c>
      <c r="AO8" s="22">
        <v>19</v>
      </c>
      <c r="AP8" s="62">
        <v>20</v>
      </c>
      <c r="AQ8" s="22">
        <v>21</v>
      </c>
      <c r="AR8" s="21">
        <v>22</v>
      </c>
      <c r="AS8" s="356"/>
      <c r="AT8" s="357"/>
    </row>
    <row r="9" spans="1:57" ht="25.5" x14ac:dyDescent="0.2">
      <c r="A9" s="116" t="s">
        <v>216</v>
      </c>
      <c r="B9" s="88" t="s">
        <v>140</v>
      </c>
      <c r="C9" s="157"/>
      <c r="D9" s="158"/>
      <c r="E9" s="158"/>
      <c r="F9" s="158"/>
      <c r="G9" s="158"/>
      <c r="H9" s="158"/>
      <c r="I9" s="158"/>
      <c r="J9" s="159"/>
      <c r="K9" s="253"/>
      <c r="L9" s="158"/>
      <c r="M9" s="158"/>
      <c r="N9" s="158"/>
      <c r="O9" s="158"/>
      <c r="P9" s="158"/>
      <c r="Q9" s="158"/>
      <c r="R9" s="159"/>
      <c r="S9" s="253"/>
      <c r="T9" s="158"/>
      <c r="U9" s="158"/>
      <c r="V9" s="158"/>
      <c r="W9" s="158"/>
      <c r="X9" s="158"/>
      <c r="Y9" s="158"/>
      <c r="Z9" s="159"/>
      <c r="AA9" s="254"/>
      <c r="AB9" s="268">
        <f>SUM(AB10,AB21)</f>
        <v>2106</v>
      </c>
      <c r="AC9" s="268">
        <f>SUM(AC10,AC21)</f>
        <v>702</v>
      </c>
      <c r="AD9" s="37">
        <f>SUM(AD10,AD21)</f>
        <v>1404</v>
      </c>
      <c r="AE9" s="185"/>
      <c r="AF9" s="210"/>
      <c r="AG9" s="185"/>
      <c r="AH9" s="34"/>
      <c r="AI9" s="35"/>
      <c r="AJ9" s="52"/>
      <c r="AK9" s="37"/>
      <c r="AL9" s="36"/>
      <c r="AM9" s="37"/>
      <c r="AN9" s="36"/>
      <c r="AO9" s="37"/>
      <c r="AP9" s="36"/>
      <c r="AQ9" s="37"/>
      <c r="AR9" s="186"/>
      <c r="AS9" s="224"/>
      <c r="AT9" s="224"/>
    </row>
    <row r="10" spans="1:57" ht="25.5" x14ac:dyDescent="0.2">
      <c r="A10" s="117" t="s">
        <v>217</v>
      </c>
      <c r="B10" s="89" t="s">
        <v>218</v>
      </c>
      <c r="C10" s="146"/>
      <c r="D10" s="147"/>
      <c r="E10" s="147"/>
      <c r="F10" s="147"/>
      <c r="G10" s="147"/>
      <c r="H10" s="147"/>
      <c r="I10" s="147"/>
      <c r="J10" s="148"/>
      <c r="K10" s="255"/>
      <c r="L10" s="147"/>
      <c r="M10" s="147"/>
      <c r="N10" s="147"/>
      <c r="O10" s="147"/>
      <c r="P10" s="147"/>
      <c r="Q10" s="147"/>
      <c r="R10" s="148"/>
      <c r="S10" s="255"/>
      <c r="T10" s="147"/>
      <c r="U10" s="147"/>
      <c r="V10" s="147"/>
      <c r="W10" s="147"/>
      <c r="X10" s="147"/>
      <c r="Y10" s="147"/>
      <c r="Z10" s="148"/>
      <c r="AA10" s="256"/>
      <c r="AB10" s="268">
        <f>SUM(AB11:AB20)</f>
        <v>1134</v>
      </c>
      <c r="AC10" s="267">
        <f>SUM(AC11:AC20)</f>
        <v>378</v>
      </c>
      <c r="AD10" s="33">
        <f>SUM(AD11:AD20)</f>
        <v>756</v>
      </c>
      <c r="AE10" s="186"/>
      <c r="AF10" s="211"/>
      <c r="AG10" s="186"/>
      <c r="AH10" s="29"/>
      <c r="AI10" s="30"/>
      <c r="AJ10" s="47"/>
      <c r="AK10" s="32"/>
      <c r="AL10" s="31"/>
      <c r="AM10" s="32"/>
      <c r="AN10" s="31"/>
      <c r="AO10" s="32"/>
      <c r="AP10" s="31"/>
      <c r="AQ10" s="32"/>
      <c r="AR10" s="195"/>
      <c r="AS10" s="227">
        <f>SUM(AS11,AS12:AS20)</f>
        <v>1134</v>
      </c>
      <c r="AT10" s="224"/>
    </row>
    <row r="11" spans="1:57" x14ac:dyDescent="0.2">
      <c r="A11" s="113" t="s">
        <v>219</v>
      </c>
      <c r="B11" s="114" t="s">
        <v>23</v>
      </c>
      <c r="C11" s="140"/>
      <c r="D11" s="141"/>
      <c r="E11" s="141"/>
      <c r="F11" s="141">
        <v>4</v>
      </c>
      <c r="G11" s="141"/>
      <c r="H11" s="141"/>
      <c r="I11" s="141"/>
      <c r="J11" s="142"/>
      <c r="K11" s="140">
        <v>1</v>
      </c>
      <c r="L11" s="141"/>
      <c r="M11" s="141"/>
      <c r="N11" s="141"/>
      <c r="O11" s="141"/>
      <c r="P11" s="141"/>
      <c r="Q11" s="141"/>
      <c r="R11" s="142"/>
      <c r="S11" s="140"/>
      <c r="T11" s="141">
        <v>2</v>
      </c>
      <c r="U11" s="141">
        <v>3</v>
      </c>
      <c r="V11" s="141"/>
      <c r="W11" s="141"/>
      <c r="X11" s="141"/>
      <c r="Y11" s="141"/>
      <c r="Z11" s="142"/>
      <c r="AA11" s="257"/>
      <c r="AB11" s="265">
        <f>SUM(AC11:AD11)</f>
        <v>98</v>
      </c>
      <c r="AC11" s="266">
        <v>26</v>
      </c>
      <c r="AD11" s="15">
        <f>SUM(AK11:AR11)</f>
        <v>72</v>
      </c>
      <c r="AE11" s="287"/>
      <c r="AF11" s="287"/>
      <c r="AG11" s="187"/>
      <c r="AH11" s="7" t="s">
        <v>83</v>
      </c>
      <c r="AI11" s="8"/>
      <c r="AJ11" s="48"/>
      <c r="AK11" s="292">
        <v>16</v>
      </c>
      <c r="AL11" s="293">
        <v>20</v>
      </c>
      <c r="AM11" s="292">
        <v>16</v>
      </c>
      <c r="AN11" s="293">
        <v>20</v>
      </c>
      <c r="AO11" s="16"/>
      <c r="AP11" s="19"/>
      <c r="AQ11" s="16"/>
      <c r="AR11" s="196"/>
      <c r="AS11" s="226">
        <v>98</v>
      </c>
      <c r="AT11" s="226"/>
    </row>
    <row r="12" spans="1:57" x14ac:dyDescent="0.2">
      <c r="A12" s="113" t="s">
        <v>220</v>
      </c>
      <c r="B12" s="114" t="s">
        <v>271</v>
      </c>
      <c r="C12" s="140"/>
      <c r="D12" s="141"/>
      <c r="E12" s="141"/>
      <c r="F12" s="311">
        <v>4</v>
      </c>
      <c r="G12" s="141"/>
      <c r="H12" s="141"/>
      <c r="I12" s="141"/>
      <c r="J12" s="142"/>
      <c r="K12" s="140"/>
      <c r="L12" s="141">
        <v>2</v>
      </c>
      <c r="M12" s="141"/>
      <c r="N12" s="141"/>
      <c r="O12" s="141"/>
      <c r="P12" s="141"/>
      <c r="Q12" s="141"/>
      <c r="R12" s="142"/>
      <c r="S12" s="140">
        <v>1</v>
      </c>
      <c r="T12" s="141"/>
      <c r="U12" s="141">
        <v>3</v>
      </c>
      <c r="V12" s="141"/>
      <c r="W12" s="141"/>
      <c r="X12" s="141"/>
      <c r="Y12" s="141"/>
      <c r="Z12" s="142"/>
      <c r="AA12" s="257"/>
      <c r="AB12" s="265">
        <f t="shared" ref="AB12:AB20" si="0">SUM(AC12:AD12)</f>
        <v>196</v>
      </c>
      <c r="AC12" s="266">
        <v>52</v>
      </c>
      <c r="AD12" s="15">
        <f>SUM(AK12:AR12)</f>
        <v>144</v>
      </c>
      <c r="AE12" s="287"/>
      <c r="AF12" s="287"/>
      <c r="AG12" s="187"/>
      <c r="AH12" s="7" t="s">
        <v>83</v>
      </c>
      <c r="AI12" s="8"/>
      <c r="AJ12" s="48"/>
      <c r="AK12" s="292">
        <v>32</v>
      </c>
      <c r="AL12" s="293">
        <v>40</v>
      </c>
      <c r="AM12" s="292">
        <v>32</v>
      </c>
      <c r="AN12" s="293">
        <v>40</v>
      </c>
      <c r="AO12" s="16"/>
      <c r="AP12" s="19"/>
      <c r="AQ12" s="16"/>
      <c r="AR12" s="196"/>
      <c r="AS12" s="226">
        <f t="shared" ref="AS12:AS19" si="1">AB12-AT12</f>
        <v>196</v>
      </c>
      <c r="AT12" s="226"/>
    </row>
    <row r="13" spans="1:57" ht="15" customHeight="1" x14ac:dyDescent="0.2">
      <c r="A13" s="113" t="s">
        <v>221</v>
      </c>
      <c r="B13" s="114" t="s">
        <v>272</v>
      </c>
      <c r="C13" s="140"/>
      <c r="D13" s="141"/>
      <c r="E13" s="141"/>
      <c r="F13" s="308"/>
      <c r="G13" s="141"/>
      <c r="H13" s="141"/>
      <c r="I13" s="141"/>
      <c r="J13" s="142"/>
      <c r="K13" s="140"/>
      <c r="L13" s="141"/>
      <c r="M13" s="141"/>
      <c r="N13" s="141">
        <v>4</v>
      </c>
      <c r="O13" s="141"/>
      <c r="P13" s="141"/>
      <c r="Q13" s="141"/>
      <c r="R13" s="142"/>
      <c r="S13" s="140"/>
      <c r="T13" s="141"/>
      <c r="U13" s="141">
        <v>3</v>
      </c>
      <c r="V13" s="141"/>
      <c r="W13" s="141"/>
      <c r="X13" s="141"/>
      <c r="Y13" s="141"/>
      <c r="Z13" s="142"/>
      <c r="AA13" s="257"/>
      <c r="AB13" s="265">
        <f t="shared" si="0"/>
        <v>56</v>
      </c>
      <c r="AC13" s="266">
        <v>20</v>
      </c>
      <c r="AD13" s="15">
        <f t="shared" ref="AD13:AD20" si="2">SUM(AK13:AR13)</f>
        <v>36</v>
      </c>
      <c r="AE13" s="287"/>
      <c r="AF13" s="287"/>
      <c r="AG13" s="187"/>
      <c r="AH13" s="7" t="s">
        <v>83</v>
      </c>
      <c r="AI13" s="8"/>
      <c r="AJ13" s="48"/>
      <c r="AK13" s="292"/>
      <c r="AL13" s="293"/>
      <c r="AM13" s="292">
        <v>16</v>
      </c>
      <c r="AN13" s="293">
        <v>20</v>
      </c>
      <c r="AO13" s="16"/>
      <c r="AP13" s="19"/>
      <c r="AQ13" s="16"/>
      <c r="AR13" s="196"/>
      <c r="AS13" s="226">
        <f t="shared" si="1"/>
        <v>56</v>
      </c>
      <c r="AT13" s="226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</row>
    <row r="14" spans="1:57" x14ac:dyDescent="0.2">
      <c r="A14" s="113" t="s">
        <v>222</v>
      </c>
      <c r="B14" s="114" t="s">
        <v>19</v>
      </c>
      <c r="C14" s="140"/>
      <c r="D14" s="141"/>
      <c r="E14" s="141"/>
      <c r="F14" s="141"/>
      <c r="G14" s="141"/>
      <c r="H14" s="141"/>
      <c r="I14" s="141"/>
      <c r="J14" s="142"/>
      <c r="K14" s="140"/>
      <c r="L14" s="141"/>
      <c r="M14" s="141"/>
      <c r="N14" s="141">
        <v>4</v>
      </c>
      <c r="O14" s="141"/>
      <c r="P14" s="141"/>
      <c r="Q14" s="141"/>
      <c r="R14" s="142"/>
      <c r="S14" s="140">
        <v>1</v>
      </c>
      <c r="T14" s="141">
        <v>2</v>
      </c>
      <c r="U14" s="141">
        <v>3</v>
      </c>
      <c r="V14" s="141"/>
      <c r="W14" s="141"/>
      <c r="X14" s="141"/>
      <c r="Y14" s="141"/>
      <c r="Z14" s="142"/>
      <c r="AA14" s="257"/>
      <c r="AB14" s="265">
        <f t="shared" si="0"/>
        <v>156</v>
      </c>
      <c r="AC14" s="266">
        <v>48</v>
      </c>
      <c r="AD14" s="15">
        <f t="shared" si="2"/>
        <v>108</v>
      </c>
      <c r="AE14" s="287"/>
      <c r="AF14" s="287"/>
      <c r="AG14" s="187"/>
      <c r="AH14" s="7" t="s">
        <v>83</v>
      </c>
      <c r="AI14" s="8"/>
      <c r="AJ14" s="48"/>
      <c r="AK14" s="292">
        <v>16</v>
      </c>
      <c r="AL14" s="293">
        <v>20</v>
      </c>
      <c r="AM14" s="292">
        <v>32</v>
      </c>
      <c r="AN14" s="293">
        <v>40</v>
      </c>
      <c r="AO14" s="16"/>
      <c r="AP14" s="19"/>
      <c r="AQ14" s="16"/>
      <c r="AR14" s="196"/>
      <c r="AS14" s="226">
        <f t="shared" si="1"/>
        <v>156</v>
      </c>
      <c r="AT14" s="226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</row>
    <row r="15" spans="1:57" x14ac:dyDescent="0.2">
      <c r="A15" s="113" t="s">
        <v>223</v>
      </c>
      <c r="B15" s="114" t="s">
        <v>49</v>
      </c>
      <c r="C15" s="140"/>
      <c r="D15" s="141"/>
      <c r="E15" s="141"/>
      <c r="F15" s="141"/>
      <c r="G15" s="141"/>
      <c r="H15" s="141"/>
      <c r="I15" s="141"/>
      <c r="J15" s="142"/>
      <c r="K15" s="140"/>
      <c r="L15" s="141"/>
      <c r="M15" s="141"/>
      <c r="N15" s="141">
        <v>4</v>
      </c>
      <c r="O15" s="141"/>
      <c r="P15" s="141"/>
      <c r="Q15" s="141"/>
      <c r="R15" s="142"/>
      <c r="S15" s="140"/>
      <c r="T15" s="141"/>
      <c r="U15" s="141"/>
      <c r="V15" s="141"/>
      <c r="W15" s="141"/>
      <c r="X15" s="141"/>
      <c r="Y15" s="141"/>
      <c r="Z15" s="142"/>
      <c r="AA15" s="257"/>
      <c r="AB15" s="265">
        <f t="shared" si="0"/>
        <v>52</v>
      </c>
      <c r="AC15" s="266">
        <v>12</v>
      </c>
      <c r="AD15" s="15">
        <f t="shared" si="2"/>
        <v>40</v>
      </c>
      <c r="AE15" s="287"/>
      <c r="AF15" s="287"/>
      <c r="AG15" s="187"/>
      <c r="AH15" s="7" t="s">
        <v>83</v>
      </c>
      <c r="AI15" s="8"/>
      <c r="AJ15" s="48"/>
      <c r="AK15" s="292"/>
      <c r="AL15" s="293"/>
      <c r="AM15" s="292"/>
      <c r="AN15" s="293">
        <v>40</v>
      </c>
      <c r="AO15" s="16"/>
      <c r="AP15" s="19"/>
      <c r="AQ15" s="16"/>
      <c r="AR15" s="196"/>
      <c r="AS15" s="226">
        <f t="shared" si="1"/>
        <v>52</v>
      </c>
      <c r="AT15" s="226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</row>
    <row r="16" spans="1:57" x14ac:dyDescent="0.2">
      <c r="A16" s="113" t="s">
        <v>224</v>
      </c>
      <c r="B16" s="114" t="s">
        <v>229</v>
      </c>
      <c r="C16" s="140"/>
      <c r="D16" s="141"/>
      <c r="E16" s="141"/>
      <c r="F16" s="141"/>
      <c r="G16" s="141"/>
      <c r="H16" s="141"/>
      <c r="I16" s="141"/>
      <c r="J16" s="142"/>
      <c r="K16" s="152"/>
      <c r="L16" s="145"/>
      <c r="M16" s="145">
        <v>3</v>
      </c>
      <c r="N16" s="145"/>
      <c r="O16" s="141"/>
      <c r="P16" s="141"/>
      <c r="Q16" s="141"/>
      <c r="R16" s="142"/>
      <c r="S16" s="140">
        <v>1</v>
      </c>
      <c r="T16" s="141">
        <v>2</v>
      </c>
      <c r="U16" s="141"/>
      <c r="V16" s="141"/>
      <c r="W16" s="141"/>
      <c r="X16" s="141"/>
      <c r="Y16" s="141"/>
      <c r="Z16" s="142"/>
      <c r="AA16" s="257"/>
      <c r="AB16" s="265">
        <f t="shared" si="0"/>
        <v>92</v>
      </c>
      <c r="AC16" s="266">
        <v>24</v>
      </c>
      <c r="AD16" s="15">
        <f t="shared" si="2"/>
        <v>68</v>
      </c>
      <c r="AE16" s="287"/>
      <c r="AF16" s="287"/>
      <c r="AG16" s="187"/>
      <c r="AH16" s="7" t="s">
        <v>83</v>
      </c>
      <c r="AI16" s="8"/>
      <c r="AJ16" s="48"/>
      <c r="AK16" s="292">
        <v>16</v>
      </c>
      <c r="AL16" s="293">
        <v>20</v>
      </c>
      <c r="AM16" s="292">
        <v>32</v>
      </c>
      <c r="AN16" s="293"/>
      <c r="AO16" s="16"/>
      <c r="AP16" s="19"/>
      <c r="AQ16" s="16"/>
      <c r="AR16" s="196"/>
      <c r="AS16" s="226">
        <f t="shared" si="1"/>
        <v>92</v>
      </c>
      <c r="AT16" s="226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</row>
    <row r="17" spans="1:57" ht="14.25" customHeight="1" x14ac:dyDescent="0.2">
      <c r="A17" s="113" t="s">
        <v>225</v>
      </c>
      <c r="B17" s="114" t="s">
        <v>20</v>
      </c>
      <c r="C17" s="140"/>
      <c r="D17" s="141"/>
      <c r="E17" s="141"/>
      <c r="F17" s="141"/>
      <c r="G17" s="141"/>
      <c r="H17" s="141"/>
      <c r="I17" s="141"/>
      <c r="J17" s="142"/>
      <c r="K17" s="140"/>
      <c r="L17" s="141">
        <v>2</v>
      </c>
      <c r="M17" s="141"/>
      <c r="N17" s="141"/>
      <c r="O17" s="141"/>
      <c r="P17" s="141"/>
      <c r="Q17" s="141"/>
      <c r="R17" s="142"/>
      <c r="S17" s="140">
        <v>1</v>
      </c>
      <c r="T17" s="141"/>
      <c r="U17" s="141"/>
      <c r="V17" s="141"/>
      <c r="W17" s="141"/>
      <c r="X17" s="141"/>
      <c r="Y17" s="141"/>
      <c r="Z17" s="142"/>
      <c r="AA17" s="257"/>
      <c r="AB17" s="265">
        <f t="shared" si="0"/>
        <v>54</v>
      </c>
      <c r="AC17" s="266">
        <v>18</v>
      </c>
      <c r="AD17" s="15">
        <f t="shared" si="2"/>
        <v>36</v>
      </c>
      <c r="AE17" s="287"/>
      <c r="AF17" s="287"/>
      <c r="AG17" s="187"/>
      <c r="AH17" s="7" t="s">
        <v>83</v>
      </c>
      <c r="AI17" s="8"/>
      <c r="AJ17" s="48"/>
      <c r="AK17" s="292">
        <v>16</v>
      </c>
      <c r="AL17" s="293">
        <v>20</v>
      </c>
      <c r="AM17" s="292"/>
      <c r="AN17" s="293"/>
      <c r="AO17" s="16"/>
      <c r="AP17" s="19"/>
      <c r="AQ17" s="16"/>
      <c r="AR17" s="196"/>
      <c r="AS17" s="226">
        <f t="shared" si="1"/>
        <v>54</v>
      </c>
      <c r="AT17" s="226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</row>
    <row r="18" spans="1:57" x14ac:dyDescent="0.2">
      <c r="A18" s="113" t="s">
        <v>226</v>
      </c>
      <c r="B18" s="114" t="s">
        <v>182</v>
      </c>
      <c r="C18" s="140"/>
      <c r="D18" s="141"/>
      <c r="E18" s="141"/>
      <c r="F18" s="141"/>
      <c r="G18" s="141"/>
      <c r="H18" s="141"/>
      <c r="I18" s="141"/>
      <c r="J18" s="142"/>
      <c r="K18" s="140"/>
      <c r="L18" s="141">
        <v>2</v>
      </c>
      <c r="M18" s="141"/>
      <c r="N18" s="141"/>
      <c r="O18" s="141"/>
      <c r="P18" s="141"/>
      <c r="Q18" s="141"/>
      <c r="R18" s="142"/>
      <c r="S18" s="140">
        <v>1</v>
      </c>
      <c r="T18" s="141"/>
      <c r="U18" s="141"/>
      <c r="V18" s="141"/>
      <c r="W18" s="141"/>
      <c r="X18" s="141"/>
      <c r="Y18" s="141"/>
      <c r="Z18" s="142"/>
      <c r="AA18" s="257"/>
      <c r="AB18" s="265">
        <f t="shared" si="0"/>
        <v>50</v>
      </c>
      <c r="AC18" s="266">
        <v>14</v>
      </c>
      <c r="AD18" s="15">
        <f t="shared" si="2"/>
        <v>36</v>
      </c>
      <c r="AE18" s="287"/>
      <c r="AF18" s="287"/>
      <c r="AG18" s="187"/>
      <c r="AH18" s="7" t="s">
        <v>83</v>
      </c>
      <c r="AI18" s="8"/>
      <c r="AJ18" s="48"/>
      <c r="AK18" s="292">
        <v>16</v>
      </c>
      <c r="AL18" s="293">
        <v>20</v>
      </c>
      <c r="AM18" s="292"/>
      <c r="AN18" s="293"/>
      <c r="AO18" s="16"/>
      <c r="AP18" s="19"/>
      <c r="AQ18" s="16"/>
      <c r="AR18" s="196"/>
      <c r="AS18" s="226">
        <f t="shared" si="1"/>
        <v>50</v>
      </c>
      <c r="AT18" s="226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</row>
    <row r="19" spans="1:57" ht="25.5" x14ac:dyDescent="0.2">
      <c r="A19" s="113" t="s">
        <v>227</v>
      </c>
      <c r="B19" s="114" t="s">
        <v>22</v>
      </c>
      <c r="C19" s="140"/>
      <c r="D19" s="141"/>
      <c r="E19" s="141"/>
      <c r="F19" s="141"/>
      <c r="G19" s="141"/>
      <c r="H19" s="141"/>
      <c r="I19" s="141"/>
      <c r="J19" s="142"/>
      <c r="K19" s="140"/>
      <c r="L19" s="141">
        <v>2</v>
      </c>
      <c r="M19" s="141"/>
      <c r="N19" s="141"/>
      <c r="O19" s="141"/>
      <c r="P19" s="141"/>
      <c r="Q19" s="141"/>
      <c r="R19" s="142"/>
      <c r="S19" s="140">
        <v>1</v>
      </c>
      <c r="T19" s="141"/>
      <c r="U19" s="141"/>
      <c r="V19" s="141"/>
      <c r="W19" s="141"/>
      <c r="X19" s="141"/>
      <c r="Y19" s="141"/>
      <c r="Z19" s="142"/>
      <c r="AA19" s="257"/>
      <c r="AB19" s="265">
        <f t="shared" si="0"/>
        <v>92</v>
      </c>
      <c r="AC19" s="266">
        <v>20</v>
      </c>
      <c r="AD19" s="15">
        <f t="shared" si="2"/>
        <v>72</v>
      </c>
      <c r="AE19" s="287"/>
      <c r="AF19" s="287"/>
      <c r="AG19" s="187"/>
      <c r="AH19" s="7" t="s">
        <v>83</v>
      </c>
      <c r="AI19" s="8"/>
      <c r="AJ19" s="48"/>
      <c r="AK19" s="292">
        <v>32</v>
      </c>
      <c r="AL19" s="293">
        <v>40</v>
      </c>
      <c r="AM19" s="292"/>
      <c r="AN19" s="293"/>
      <c r="AO19" s="16"/>
      <c r="AP19" s="19"/>
      <c r="AQ19" s="16"/>
      <c r="AR19" s="196"/>
      <c r="AS19" s="226">
        <f t="shared" si="1"/>
        <v>92</v>
      </c>
      <c r="AT19" s="226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</row>
    <row r="20" spans="1:57" s="6" customFormat="1" x14ac:dyDescent="0.2">
      <c r="A20" s="113" t="s">
        <v>228</v>
      </c>
      <c r="B20" s="114" t="s">
        <v>21</v>
      </c>
      <c r="C20" s="140"/>
      <c r="D20" s="141"/>
      <c r="E20" s="141"/>
      <c r="F20" s="141"/>
      <c r="G20" s="141"/>
      <c r="H20" s="141"/>
      <c r="I20" s="141"/>
      <c r="J20" s="142"/>
      <c r="K20" s="140">
        <v>1</v>
      </c>
      <c r="L20" s="141">
        <v>2</v>
      </c>
      <c r="M20" s="141">
        <v>3</v>
      </c>
      <c r="N20" s="141">
        <v>4</v>
      </c>
      <c r="O20" s="141"/>
      <c r="P20" s="141"/>
      <c r="Q20" s="141"/>
      <c r="R20" s="142"/>
      <c r="S20" s="140"/>
      <c r="T20" s="141"/>
      <c r="U20" s="141"/>
      <c r="V20" s="141"/>
      <c r="W20" s="141"/>
      <c r="X20" s="141"/>
      <c r="Y20" s="141"/>
      <c r="Z20" s="142"/>
      <c r="AA20" s="257"/>
      <c r="AB20" s="265">
        <f t="shared" si="0"/>
        <v>288</v>
      </c>
      <c r="AC20" s="266">
        <v>144</v>
      </c>
      <c r="AD20" s="15">
        <f t="shared" si="2"/>
        <v>144</v>
      </c>
      <c r="AE20" s="287"/>
      <c r="AF20" s="287"/>
      <c r="AG20" s="187"/>
      <c r="AH20" s="7" t="s">
        <v>83</v>
      </c>
      <c r="AI20" s="8"/>
      <c r="AJ20" s="48"/>
      <c r="AK20" s="292">
        <v>32</v>
      </c>
      <c r="AL20" s="293">
        <v>40</v>
      </c>
      <c r="AM20" s="292">
        <v>32</v>
      </c>
      <c r="AN20" s="293">
        <v>40</v>
      </c>
      <c r="AO20" s="223"/>
      <c r="AP20" s="19"/>
      <c r="AQ20" s="223"/>
      <c r="AR20" s="196"/>
      <c r="AS20" s="226">
        <f t="shared" ref="AS20" si="3">AB20-AT20</f>
        <v>288</v>
      </c>
      <c r="AT20" s="226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</row>
    <row r="21" spans="1:57" ht="25.5" x14ac:dyDescent="0.2">
      <c r="A21" s="116" t="s">
        <v>231</v>
      </c>
      <c r="B21" s="89" t="s">
        <v>230</v>
      </c>
      <c r="C21" s="146"/>
      <c r="D21" s="147"/>
      <c r="E21" s="147"/>
      <c r="F21" s="147"/>
      <c r="G21" s="147"/>
      <c r="H21" s="147"/>
      <c r="I21" s="147"/>
      <c r="J21" s="148"/>
      <c r="K21" s="146"/>
      <c r="L21" s="147"/>
      <c r="M21" s="147"/>
      <c r="N21" s="147"/>
      <c r="O21" s="147"/>
      <c r="P21" s="147"/>
      <c r="Q21" s="147"/>
      <c r="R21" s="148"/>
      <c r="S21" s="146"/>
      <c r="T21" s="147"/>
      <c r="U21" s="147"/>
      <c r="V21" s="147"/>
      <c r="W21" s="147"/>
      <c r="X21" s="147"/>
      <c r="Y21" s="147"/>
      <c r="Z21" s="148"/>
      <c r="AA21" s="256"/>
      <c r="AB21" s="268">
        <f>SUM(AB22:AB25)</f>
        <v>972</v>
      </c>
      <c r="AC21" s="267">
        <f>SUM(AC22:AC25)</f>
        <v>324</v>
      </c>
      <c r="AD21" s="33">
        <f>SUM(AD22:AD25)</f>
        <v>648</v>
      </c>
      <c r="AE21" s="186"/>
      <c r="AF21" s="186"/>
      <c r="AG21" s="186"/>
      <c r="AH21" s="29"/>
      <c r="AI21" s="30"/>
      <c r="AJ21" s="47"/>
      <c r="AK21" s="32"/>
      <c r="AL21" s="31"/>
      <c r="AM21" s="32"/>
      <c r="AN21" s="31"/>
      <c r="AO21" s="32"/>
      <c r="AP21" s="31"/>
      <c r="AQ21" s="32"/>
      <c r="AR21" s="195"/>
      <c r="AS21" s="227">
        <f>SUM(AS22:AS25)</f>
        <v>972</v>
      </c>
      <c r="AT21" s="224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</row>
    <row r="22" spans="1:57" x14ac:dyDescent="0.2">
      <c r="A22" s="113" t="s">
        <v>232</v>
      </c>
      <c r="B22" s="114" t="s">
        <v>24</v>
      </c>
      <c r="C22" s="140"/>
      <c r="D22" s="141"/>
      <c r="E22" s="141"/>
      <c r="F22" s="141">
        <v>4</v>
      </c>
      <c r="G22" s="141"/>
      <c r="H22" s="141"/>
      <c r="I22" s="141"/>
      <c r="J22" s="142"/>
      <c r="K22" s="140"/>
      <c r="L22" s="141">
        <v>2</v>
      </c>
      <c r="M22" s="141"/>
      <c r="N22" s="141"/>
      <c r="O22" s="141"/>
      <c r="P22" s="141"/>
      <c r="Q22" s="141"/>
      <c r="R22" s="142"/>
      <c r="S22" s="140">
        <v>1</v>
      </c>
      <c r="T22" s="141"/>
      <c r="U22" s="141">
        <v>3</v>
      </c>
      <c r="V22" s="141"/>
      <c r="W22" s="141"/>
      <c r="X22" s="141"/>
      <c r="Y22" s="141"/>
      <c r="Z22" s="142"/>
      <c r="AA22" s="257"/>
      <c r="AB22" s="265">
        <f t="shared" ref="AB22:AB25" si="4">AC22+AD22</f>
        <v>186</v>
      </c>
      <c r="AC22" s="266">
        <f t="shared" ref="AC22:AC25" si="5">ROUNDUP(AD22/2,0)</f>
        <v>62</v>
      </c>
      <c r="AD22" s="15">
        <f>SUM(AK22:AR22)</f>
        <v>124</v>
      </c>
      <c r="AE22" s="187"/>
      <c r="AF22" s="187"/>
      <c r="AG22" s="187"/>
      <c r="AH22" s="7" t="s">
        <v>83</v>
      </c>
      <c r="AI22" s="8"/>
      <c r="AJ22" s="48"/>
      <c r="AK22" s="292">
        <v>32</v>
      </c>
      <c r="AL22" s="293">
        <v>40</v>
      </c>
      <c r="AM22" s="292">
        <v>32</v>
      </c>
      <c r="AN22" s="293">
        <v>20</v>
      </c>
      <c r="AO22" s="292"/>
      <c r="AP22" s="293"/>
      <c r="AQ22" s="16"/>
      <c r="AR22" s="196"/>
      <c r="AS22" s="229">
        <f t="shared" ref="AS22:AS25" si="6">SUM(AB22)</f>
        <v>186</v>
      </c>
      <c r="AT22" s="226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</row>
    <row r="23" spans="1:57" x14ac:dyDescent="0.2">
      <c r="A23" s="113" t="s">
        <v>233</v>
      </c>
      <c r="B23" s="114" t="s">
        <v>25</v>
      </c>
      <c r="C23" s="140"/>
      <c r="D23" s="141"/>
      <c r="E23" s="141"/>
      <c r="F23" s="141">
        <v>4</v>
      </c>
      <c r="G23" s="141"/>
      <c r="H23" s="141"/>
      <c r="I23" s="141"/>
      <c r="J23" s="142"/>
      <c r="K23" s="140"/>
      <c r="L23" s="141">
        <v>2</v>
      </c>
      <c r="M23" s="141"/>
      <c r="N23" s="141"/>
      <c r="O23" s="141"/>
      <c r="P23" s="141"/>
      <c r="Q23" s="141"/>
      <c r="R23" s="142"/>
      <c r="S23" s="140">
        <v>1</v>
      </c>
      <c r="T23" s="141"/>
      <c r="U23" s="141">
        <v>3</v>
      </c>
      <c r="V23" s="141"/>
      <c r="W23" s="141"/>
      <c r="X23" s="141"/>
      <c r="Y23" s="141"/>
      <c r="Z23" s="142"/>
      <c r="AA23" s="257"/>
      <c r="AB23" s="265">
        <f t="shared" si="4"/>
        <v>216</v>
      </c>
      <c r="AC23" s="266">
        <f t="shared" si="5"/>
        <v>72</v>
      </c>
      <c r="AD23" s="15">
        <f t="shared" ref="AD23:AD25" si="7">SUM(AK23:AR23)</f>
        <v>144</v>
      </c>
      <c r="AE23" s="187"/>
      <c r="AF23" s="187"/>
      <c r="AG23" s="187"/>
      <c r="AH23" s="7" t="s">
        <v>83</v>
      </c>
      <c r="AI23" s="8"/>
      <c r="AJ23" s="48"/>
      <c r="AK23" s="292">
        <v>32</v>
      </c>
      <c r="AL23" s="293">
        <v>40</v>
      </c>
      <c r="AM23" s="292">
        <v>32</v>
      </c>
      <c r="AN23" s="293">
        <v>40</v>
      </c>
      <c r="AO23" s="292"/>
      <c r="AP23" s="293"/>
      <c r="AQ23" s="16"/>
      <c r="AR23" s="196"/>
      <c r="AS23" s="229">
        <f t="shared" si="6"/>
        <v>216</v>
      </c>
      <c r="AT23" s="226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</row>
    <row r="24" spans="1:57" ht="16.5" customHeight="1" x14ac:dyDescent="0.2">
      <c r="A24" s="113" t="s">
        <v>234</v>
      </c>
      <c r="B24" s="114" t="s">
        <v>16</v>
      </c>
      <c r="C24" s="140"/>
      <c r="D24" s="141"/>
      <c r="E24" s="141"/>
      <c r="F24" s="141"/>
      <c r="G24" s="141"/>
      <c r="H24" s="141"/>
      <c r="I24" s="141"/>
      <c r="J24" s="142"/>
      <c r="K24" s="140"/>
      <c r="L24" s="141">
        <v>2</v>
      </c>
      <c r="M24" s="141"/>
      <c r="N24" s="141"/>
      <c r="O24" s="141"/>
      <c r="P24" s="141"/>
      <c r="Q24" s="141"/>
      <c r="R24" s="142"/>
      <c r="S24" s="140">
        <v>1</v>
      </c>
      <c r="T24" s="141"/>
      <c r="U24" s="141"/>
      <c r="V24" s="141"/>
      <c r="W24" s="141"/>
      <c r="X24" s="141"/>
      <c r="Y24" s="141"/>
      <c r="Z24" s="142"/>
      <c r="AA24" s="257"/>
      <c r="AB24" s="265">
        <f t="shared" si="4"/>
        <v>54</v>
      </c>
      <c r="AC24" s="266">
        <f t="shared" si="5"/>
        <v>18</v>
      </c>
      <c r="AD24" s="15">
        <f t="shared" si="7"/>
        <v>36</v>
      </c>
      <c r="AE24" s="187"/>
      <c r="AF24" s="187"/>
      <c r="AG24" s="187"/>
      <c r="AH24" s="7" t="s">
        <v>83</v>
      </c>
      <c r="AI24" s="8"/>
      <c r="AJ24" s="48"/>
      <c r="AK24" s="292">
        <v>16</v>
      </c>
      <c r="AL24" s="293">
        <v>20</v>
      </c>
      <c r="AM24" s="292"/>
      <c r="AN24" s="293"/>
      <c r="AO24" s="292"/>
      <c r="AP24" s="293"/>
      <c r="AQ24" s="16"/>
      <c r="AR24" s="196"/>
      <c r="AS24" s="229">
        <f t="shared" si="6"/>
        <v>54</v>
      </c>
      <c r="AT24" s="226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</row>
    <row r="25" spans="1:57" ht="25.5" customHeight="1" x14ac:dyDescent="0.2">
      <c r="A25" s="113" t="s">
        <v>235</v>
      </c>
      <c r="B25" s="114" t="s">
        <v>241</v>
      </c>
      <c r="C25" s="140">
        <v>1</v>
      </c>
      <c r="D25" s="141">
        <v>2</v>
      </c>
      <c r="E25" s="141"/>
      <c r="F25" s="141">
        <v>4</v>
      </c>
      <c r="G25" s="141">
        <v>5</v>
      </c>
      <c r="H25" s="141">
        <v>6</v>
      </c>
      <c r="I25" s="141"/>
      <c r="J25" s="142"/>
      <c r="K25" s="140"/>
      <c r="L25" s="141"/>
      <c r="M25" s="141"/>
      <c r="N25" s="141"/>
      <c r="O25" s="141"/>
      <c r="P25" s="141"/>
      <c r="Q25" s="141"/>
      <c r="R25" s="142"/>
      <c r="S25" s="140"/>
      <c r="T25" s="141"/>
      <c r="U25" s="141">
        <v>3</v>
      </c>
      <c r="V25" s="141"/>
      <c r="W25" s="141"/>
      <c r="X25" s="141"/>
      <c r="Y25" s="141"/>
      <c r="Z25" s="142"/>
      <c r="AA25" s="257"/>
      <c r="AB25" s="265">
        <f t="shared" si="4"/>
        <v>516</v>
      </c>
      <c r="AC25" s="266">
        <f t="shared" si="5"/>
        <v>172</v>
      </c>
      <c r="AD25" s="15">
        <f t="shared" si="7"/>
        <v>344</v>
      </c>
      <c r="AE25" s="187"/>
      <c r="AF25" s="187"/>
      <c r="AG25" s="187"/>
      <c r="AH25" s="7" t="s">
        <v>83</v>
      </c>
      <c r="AI25" s="8"/>
      <c r="AJ25" s="48"/>
      <c r="AK25" s="292">
        <v>48</v>
      </c>
      <c r="AL25" s="293">
        <v>80</v>
      </c>
      <c r="AM25" s="292">
        <v>48</v>
      </c>
      <c r="AN25" s="293">
        <v>60</v>
      </c>
      <c r="AO25" s="295">
        <v>48</v>
      </c>
      <c r="AP25" s="294">
        <v>60</v>
      </c>
      <c r="AQ25" s="16"/>
      <c r="AR25" s="196"/>
      <c r="AS25" s="229">
        <f t="shared" si="6"/>
        <v>516</v>
      </c>
      <c r="AT25" s="226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</row>
    <row r="26" spans="1:57" ht="27" x14ac:dyDescent="0.2">
      <c r="A26" s="90"/>
      <c r="B26" s="91" t="s">
        <v>26</v>
      </c>
      <c r="C26" s="149"/>
      <c r="D26" s="150"/>
      <c r="E26" s="150"/>
      <c r="F26" s="150"/>
      <c r="G26" s="150"/>
      <c r="H26" s="150"/>
      <c r="I26" s="150"/>
      <c r="J26" s="151"/>
      <c r="K26" s="149"/>
      <c r="L26" s="150"/>
      <c r="M26" s="150"/>
      <c r="N26" s="150"/>
      <c r="O26" s="150"/>
      <c r="P26" s="150"/>
      <c r="Q26" s="150"/>
      <c r="R26" s="151"/>
      <c r="S26" s="149"/>
      <c r="T26" s="150"/>
      <c r="U26" s="150"/>
      <c r="V26" s="150"/>
      <c r="W26" s="150"/>
      <c r="X26" s="150"/>
      <c r="Y26" s="150"/>
      <c r="Z26" s="151"/>
      <c r="AA26" s="258"/>
      <c r="AB26" s="259"/>
      <c r="AC26" s="260"/>
      <c r="AD26" s="10"/>
      <c r="AE26" s="188"/>
      <c r="AF26" s="188"/>
      <c r="AG26" s="188"/>
      <c r="AH26" s="11"/>
      <c r="AI26" s="12"/>
      <c r="AJ26" s="49"/>
      <c r="AK26" s="59">
        <f t="shared" ref="AK26:AR26" si="8">SUM(AK11:AK25)/AK7</f>
        <v>19</v>
      </c>
      <c r="AL26" s="60">
        <f t="shared" si="8"/>
        <v>20</v>
      </c>
      <c r="AM26" s="59">
        <f t="shared" si="8"/>
        <v>17</v>
      </c>
      <c r="AN26" s="60">
        <f t="shared" si="8"/>
        <v>16</v>
      </c>
      <c r="AO26" s="59">
        <f t="shared" si="8"/>
        <v>3</v>
      </c>
      <c r="AP26" s="60">
        <f t="shared" si="8"/>
        <v>3</v>
      </c>
      <c r="AQ26" s="59">
        <f t="shared" si="8"/>
        <v>0</v>
      </c>
      <c r="AR26" s="197">
        <f t="shared" si="8"/>
        <v>0</v>
      </c>
      <c r="AS26" s="304"/>
      <c r="AT26" s="304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</row>
    <row r="27" spans="1:57" s="6" customFormat="1" ht="67.5" customHeight="1" x14ac:dyDescent="0.2">
      <c r="A27" s="117"/>
      <c r="B27" s="89" t="s">
        <v>141</v>
      </c>
      <c r="C27" s="146"/>
      <c r="D27" s="147"/>
      <c r="E27" s="147"/>
      <c r="F27" s="147"/>
      <c r="G27" s="147"/>
      <c r="H27" s="147"/>
      <c r="I27" s="147"/>
      <c r="J27" s="148"/>
      <c r="K27" s="146"/>
      <c r="L27" s="147"/>
      <c r="M27" s="147"/>
      <c r="N27" s="147"/>
      <c r="O27" s="147"/>
      <c r="P27" s="147"/>
      <c r="Q27" s="147"/>
      <c r="R27" s="148"/>
      <c r="S27" s="146"/>
      <c r="T27" s="147"/>
      <c r="U27" s="147"/>
      <c r="V27" s="147"/>
      <c r="W27" s="147"/>
      <c r="X27" s="147"/>
      <c r="Y27" s="147"/>
      <c r="Z27" s="148"/>
      <c r="AA27" s="256"/>
      <c r="AB27" s="268">
        <f>SUM(AB28,AB35)</f>
        <v>4590</v>
      </c>
      <c r="AC27" s="268">
        <f>SUM(AC28,AC35)</f>
        <v>1530</v>
      </c>
      <c r="AD27" s="268">
        <f>SUM(AD28,AD35)</f>
        <v>3060</v>
      </c>
      <c r="AE27" s="185"/>
      <c r="AF27" s="185"/>
      <c r="AG27" s="185"/>
      <c r="AH27" s="29"/>
      <c r="AI27" s="30"/>
      <c r="AJ27" s="47"/>
      <c r="AK27" s="32"/>
      <c r="AL27" s="31"/>
      <c r="AM27" s="32"/>
      <c r="AN27" s="31"/>
      <c r="AO27" s="32"/>
      <c r="AP27" s="31"/>
      <c r="AQ27" s="32"/>
      <c r="AR27" s="195"/>
      <c r="AS27" s="225"/>
      <c r="AT27" s="225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</row>
    <row r="28" spans="1:57" ht="38.25" x14ac:dyDescent="0.2">
      <c r="A28" s="116" t="s">
        <v>27</v>
      </c>
      <c r="B28" s="89" t="s">
        <v>142</v>
      </c>
      <c r="C28" s="146"/>
      <c r="D28" s="147"/>
      <c r="E28" s="147"/>
      <c r="F28" s="147"/>
      <c r="G28" s="147"/>
      <c r="H28" s="147"/>
      <c r="I28" s="147"/>
      <c r="J28" s="148"/>
      <c r="K28" s="146"/>
      <c r="L28" s="147"/>
      <c r="M28" s="147"/>
      <c r="N28" s="147"/>
      <c r="O28" s="147"/>
      <c r="P28" s="147"/>
      <c r="Q28" s="147"/>
      <c r="R28" s="148"/>
      <c r="S28" s="146"/>
      <c r="T28" s="147"/>
      <c r="U28" s="147"/>
      <c r="V28" s="147"/>
      <c r="W28" s="147"/>
      <c r="X28" s="147"/>
      <c r="Y28" s="147"/>
      <c r="Z28" s="148"/>
      <c r="AA28" s="256"/>
      <c r="AB28" s="268">
        <f>SUM(AB29:AB33)</f>
        <v>606</v>
      </c>
      <c r="AC28" s="268">
        <f>SUM(AC29:AC33)</f>
        <v>214</v>
      </c>
      <c r="AD28" s="37">
        <f>SUM(AD29:AD33)</f>
        <v>392</v>
      </c>
      <c r="AE28" s="185"/>
      <c r="AF28" s="185"/>
      <c r="AG28" s="185"/>
      <c r="AH28" s="29"/>
      <c r="AI28" s="30"/>
      <c r="AJ28" s="47"/>
      <c r="AK28" s="32"/>
      <c r="AL28" s="31"/>
      <c r="AM28" s="32"/>
      <c r="AN28" s="31"/>
      <c r="AO28" s="32"/>
      <c r="AP28" s="31"/>
      <c r="AQ28" s="32"/>
      <c r="AR28" s="195"/>
      <c r="AS28" s="228">
        <f>SUM(AS29:AS33)</f>
        <v>530</v>
      </c>
      <c r="AT28" s="228">
        <f>SUM(AT29:AT33)</f>
        <v>76</v>
      </c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</row>
    <row r="29" spans="1:57" x14ac:dyDescent="0.2">
      <c r="A29" s="113" t="s">
        <v>28</v>
      </c>
      <c r="B29" s="114" t="s">
        <v>29</v>
      </c>
      <c r="C29" s="140"/>
      <c r="D29" s="141"/>
      <c r="E29" s="141"/>
      <c r="F29" s="141"/>
      <c r="G29" s="141"/>
      <c r="H29" s="141"/>
      <c r="I29" s="141"/>
      <c r="J29" s="142"/>
      <c r="K29" s="140"/>
      <c r="L29" s="141"/>
      <c r="M29" s="141"/>
      <c r="N29" s="141"/>
      <c r="O29" s="141"/>
      <c r="P29" s="141"/>
      <c r="Q29" s="141">
        <v>7</v>
      </c>
      <c r="R29" s="142"/>
      <c r="S29" s="140"/>
      <c r="T29" s="141"/>
      <c r="U29" s="141"/>
      <c r="V29" s="141"/>
      <c r="W29" s="141"/>
      <c r="X29" s="141"/>
      <c r="Y29" s="141"/>
      <c r="Z29" s="142"/>
      <c r="AA29" s="257"/>
      <c r="AB29" s="265">
        <f t="shared" ref="AB29:AB33" si="9">AC29+AD29</f>
        <v>60</v>
      </c>
      <c r="AC29" s="266">
        <v>12</v>
      </c>
      <c r="AD29" s="15">
        <f>SUM(AM29:AR29)</f>
        <v>48</v>
      </c>
      <c r="AE29" s="287"/>
      <c r="AF29" s="287"/>
      <c r="AG29" s="187"/>
      <c r="AH29" s="7" t="s">
        <v>83</v>
      </c>
      <c r="AI29" s="8"/>
      <c r="AJ29" s="48"/>
      <c r="AK29" s="292"/>
      <c r="AL29" s="293"/>
      <c r="AM29" s="292"/>
      <c r="AN29" s="293"/>
      <c r="AO29" s="292"/>
      <c r="AP29" s="293"/>
      <c r="AQ29" s="292">
        <v>48</v>
      </c>
      <c r="AR29" s="251"/>
      <c r="AS29" s="229">
        <f t="shared" ref="AS29:AS32" si="10">SUM(AB29)</f>
        <v>60</v>
      </c>
      <c r="AT29" s="226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</row>
    <row r="30" spans="1:57" x14ac:dyDescent="0.2">
      <c r="A30" s="113" t="s">
        <v>30</v>
      </c>
      <c r="B30" s="114" t="s">
        <v>25</v>
      </c>
      <c r="C30" s="140"/>
      <c r="D30" s="141"/>
      <c r="E30" s="141"/>
      <c r="F30" s="141"/>
      <c r="G30" s="141">
        <v>5</v>
      </c>
      <c r="H30" s="141"/>
      <c r="I30" s="141"/>
      <c r="J30" s="142"/>
      <c r="K30" s="140"/>
      <c r="L30" s="141"/>
      <c r="M30" s="141"/>
      <c r="N30" s="141"/>
      <c r="O30" s="141"/>
      <c r="P30" s="141"/>
      <c r="Q30" s="141"/>
      <c r="R30" s="142"/>
      <c r="S30" s="140"/>
      <c r="T30" s="141"/>
      <c r="U30" s="141"/>
      <c r="V30" s="141"/>
      <c r="W30" s="141"/>
      <c r="X30" s="141"/>
      <c r="Y30" s="141"/>
      <c r="Z30" s="142"/>
      <c r="AA30" s="257"/>
      <c r="AB30" s="265">
        <f t="shared" si="9"/>
        <v>60</v>
      </c>
      <c r="AC30" s="266">
        <v>12</v>
      </c>
      <c r="AD30" s="15">
        <f t="shared" ref="AD30:AD33" si="11">SUM(AM30:AR30)</f>
        <v>48</v>
      </c>
      <c r="AE30" s="287"/>
      <c r="AF30" s="287"/>
      <c r="AG30" s="187"/>
      <c r="AH30" s="7" t="s">
        <v>83</v>
      </c>
      <c r="AI30" s="8"/>
      <c r="AJ30" s="48"/>
      <c r="AK30" s="292"/>
      <c r="AL30" s="293"/>
      <c r="AM30" s="292"/>
      <c r="AN30" s="293"/>
      <c r="AO30" s="292">
        <v>48</v>
      </c>
      <c r="AP30" s="293"/>
      <c r="AQ30" s="292"/>
      <c r="AR30" s="251"/>
      <c r="AS30" s="229">
        <f t="shared" si="10"/>
        <v>60</v>
      </c>
      <c r="AT30" s="226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</row>
    <row r="31" spans="1:57" x14ac:dyDescent="0.2">
      <c r="A31" s="113" t="s">
        <v>31</v>
      </c>
      <c r="B31" s="114" t="s">
        <v>32</v>
      </c>
      <c r="C31" s="140"/>
      <c r="D31" s="141"/>
      <c r="E31" s="141">
        <v>3</v>
      </c>
      <c r="F31" s="141"/>
      <c r="G31" s="141"/>
      <c r="H31" s="141"/>
      <c r="I31" s="141"/>
      <c r="J31" s="142"/>
      <c r="K31" s="140"/>
      <c r="L31" s="141"/>
      <c r="M31" s="141"/>
      <c r="N31" s="141"/>
      <c r="O31" s="141"/>
      <c r="P31" s="141"/>
      <c r="Q31" s="141"/>
      <c r="R31" s="142"/>
      <c r="S31" s="140"/>
      <c r="T31" s="141"/>
      <c r="U31" s="141"/>
      <c r="V31" s="141"/>
      <c r="W31" s="141"/>
      <c r="X31" s="141"/>
      <c r="Y31" s="141"/>
      <c r="Z31" s="142"/>
      <c r="AA31" s="257"/>
      <c r="AB31" s="265">
        <f t="shared" si="9"/>
        <v>60</v>
      </c>
      <c r="AC31" s="266">
        <v>12</v>
      </c>
      <c r="AD31" s="15">
        <f t="shared" si="11"/>
        <v>48</v>
      </c>
      <c r="AE31" s="287"/>
      <c r="AF31" s="287"/>
      <c r="AG31" s="187"/>
      <c r="AH31" s="7" t="s">
        <v>83</v>
      </c>
      <c r="AI31" s="8"/>
      <c r="AJ31" s="48"/>
      <c r="AK31" s="292"/>
      <c r="AL31" s="293"/>
      <c r="AM31" s="292">
        <v>48</v>
      </c>
      <c r="AN31" s="293"/>
      <c r="AO31" s="292"/>
      <c r="AP31" s="293"/>
      <c r="AQ31" s="292"/>
      <c r="AR31" s="251"/>
      <c r="AS31" s="229">
        <f t="shared" si="10"/>
        <v>60</v>
      </c>
      <c r="AT31" s="226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</row>
    <row r="32" spans="1:57" x14ac:dyDescent="0.2">
      <c r="A32" s="113" t="s">
        <v>33</v>
      </c>
      <c r="B32" s="114" t="s">
        <v>19</v>
      </c>
      <c r="C32" s="140"/>
      <c r="D32" s="141"/>
      <c r="E32" s="141"/>
      <c r="F32" s="141"/>
      <c r="G32" s="141"/>
      <c r="H32" s="141"/>
      <c r="I32" s="141"/>
      <c r="J32" s="142"/>
      <c r="K32" s="140"/>
      <c r="L32" s="141"/>
      <c r="M32" s="141"/>
      <c r="N32" s="141"/>
      <c r="O32" s="141"/>
      <c r="P32" s="141"/>
      <c r="Q32" s="141"/>
      <c r="R32" s="153">
        <v>8</v>
      </c>
      <c r="S32" s="140"/>
      <c r="T32" s="141"/>
      <c r="U32" s="141"/>
      <c r="V32" s="141"/>
      <c r="W32" s="141">
        <v>5</v>
      </c>
      <c r="X32" s="141">
        <v>6</v>
      </c>
      <c r="Y32" s="141">
        <v>7</v>
      </c>
      <c r="Z32" s="142"/>
      <c r="AA32" s="257"/>
      <c r="AB32" s="265">
        <f t="shared" si="9"/>
        <v>142</v>
      </c>
      <c r="AC32" s="266">
        <v>36</v>
      </c>
      <c r="AD32" s="15">
        <f t="shared" si="11"/>
        <v>106</v>
      </c>
      <c r="AE32" s="287"/>
      <c r="AF32" s="287"/>
      <c r="AG32" s="187"/>
      <c r="AH32" s="7" t="s">
        <v>83</v>
      </c>
      <c r="AI32" s="8"/>
      <c r="AJ32" s="48"/>
      <c r="AK32" s="292"/>
      <c r="AL32" s="293"/>
      <c r="AM32" s="292"/>
      <c r="AN32" s="293"/>
      <c r="AO32" s="292">
        <v>16</v>
      </c>
      <c r="AP32" s="293">
        <v>20</v>
      </c>
      <c r="AQ32" s="292">
        <v>32</v>
      </c>
      <c r="AR32" s="251">
        <v>38</v>
      </c>
      <c r="AS32" s="229">
        <f t="shared" si="10"/>
        <v>142</v>
      </c>
      <c r="AT32" s="226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</row>
    <row r="33" spans="1:57" s="6" customFormat="1" x14ac:dyDescent="0.2">
      <c r="A33" s="113" t="s">
        <v>34</v>
      </c>
      <c r="B33" s="114" t="s">
        <v>21</v>
      </c>
      <c r="C33" s="140"/>
      <c r="D33" s="141"/>
      <c r="E33" s="141"/>
      <c r="F33" s="141"/>
      <c r="G33" s="141"/>
      <c r="H33" s="141"/>
      <c r="I33" s="141"/>
      <c r="J33" s="142"/>
      <c r="K33" s="140"/>
      <c r="L33" s="141"/>
      <c r="M33" s="141"/>
      <c r="N33" s="145"/>
      <c r="O33" s="145">
        <v>5</v>
      </c>
      <c r="P33" s="145">
        <v>6</v>
      </c>
      <c r="Q33" s="145">
        <v>7</v>
      </c>
      <c r="R33" s="153">
        <v>8</v>
      </c>
      <c r="S33" s="140"/>
      <c r="T33" s="141"/>
      <c r="U33" s="141"/>
      <c r="V33" s="141"/>
      <c r="W33" s="141"/>
      <c r="X33" s="141"/>
      <c r="Y33" s="141"/>
      <c r="Z33" s="142"/>
      <c r="AA33" s="257"/>
      <c r="AB33" s="265">
        <f t="shared" si="9"/>
        <v>284</v>
      </c>
      <c r="AC33" s="266">
        <f>AD33</f>
        <v>142</v>
      </c>
      <c r="AD33" s="15">
        <f t="shared" si="11"/>
        <v>142</v>
      </c>
      <c r="AE33" s="287"/>
      <c r="AF33" s="287"/>
      <c r="AG33" s="187"/>
      <c r="AH33" s="7" t="s">
        <v>83</v>
      </c>
      <c r="AI33" s="8"/>
      <c r="AJ33" s="48"/>
      <c r="AK33" s="292"/>
      <c r="AL33" s="293"/>
      <c r="AM33" s="292"/>
      <c r="AN33" s="293"/>
      <c r="AO33" s="292">
        <v>32</v>
      </c>
      <c r="AP33" s="293">
        <v>40</v>
      </c>
      <c r="AQ33" s="292">
        <v>32</v>
      </c>
      <c r="AR33" s="251">
        <v>38</v>
      </c>
      <c r="AS33" s="226">
        <v>208</v>
      </c>
      <c r="AT33" s="226">
        <v>76</v>
      </c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</row>
    <row r="34" spans="1:57" ht="27" x14ac:dyDescent="0.2">
      <c r="A34" s="90"/>
      <c r="B34" s="91" t="s">
        <v>26</v>
      </c>
      <c r="C34" s="149"/>
      <c r="D34" s="150"/>
      <c r="E34" s="150"/>
      <c r="F34" s="150"/>
      <c r="G34" s="150"/>
      <c r="H34" s="150"/>
      <c r="I34" s="150"/>
      <c r="J34" s="151"/>
      <c r="K34" s="149"/>
      <c r="L34" s="150"/>
      <c r="M34" s="150"/>
      <c r="N34" s="150"/>
      <c r="O34" s="150"/>
      <c r="P34" s="150"/>
      <c r="Q34" s="150"/>
      <c r="R34" s="151"/>
      <c r="S34" s="149"/>
      <c r="T34" s="150"/>
      <c r="U34" s="150"/>
      <c r="V34" s="150"/>
      <c r="W34" s="150"/>
      <c r="X34" s="150"/>
      <c r="Y34" s="150"/>
      <c r="Z34" s="151"/>
      <c r="AA34" s="258"/>
      <c r="AB34" s="259"/>
      <c r="AC34" s="260"/>
      <c r="AD34" s="10"/>
      <c r="AE34" s="188"/>
      <c r="AF34" s="188"/>
      <c r="AG34" s="188"/>
      <c r="AH34" s="11"/>
      <c r="AI34" s="12"/>
      <c r="AJ34" s="49"/>
      <c r="AK34" s="59">
        <f t="shared" ref="AK34:AR34" si="12">SUM(AK29:AK33)/AK7</f>
        <v>0</v>
      </c>
      <c r="AL34" s="60">
        <f t="shared" si="12"/>
        <v>0</v>
      </c>
      <c r="AM34" s="59">
        <f t="shared" si="12"/>
        <v>3</v>
      </c>
      <c r="AN34" s="60">
        <f t="shared" si="12"/>
        <v>0</v>
      </c>
      <c r="AO34" s="64">
        <f t="shared" si="12"/>
        <v>6</v>
      </c>
      <c r="AP34" s="60">
        <f t="shared" si="12"/>
        <v>3</v>
      </c>
      <c r="AQ34" s="64">
        <f t="shared" si="12"/>
        <v>7</v>
      </c>
      <c r="AR34" s="198">
        <f t="shared" si="12"/>
        <v>4</v>
      </c>
      <c r="AS34" s="304"/>
      <c r="AT34" s="304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</row>
    <row r="35" spans="1:57" ht="25.5" x14ac:dyDescent="0.2">
      <c r="A35" s="116" t="s">
        <v>35</v>
      </c>
      <c r="B35" s="89" t="s">
        <v>143</v>
      </c>
      <c r="C35" s="146"/>
      <c r="D35" s="147"/>
      <c r="E35" s="147"/>
      <c r="F35" s="147"/>
      <c r="G35" s="147"/>
      <c r="H35" s="147"/>
      <c r="I35" s="147"/>
      <c r="J35" s="148"/>
      <c r="K35" s="146"/>
      <c r="L35" s="147"/>
      <c r="M35" s="147"/>
      <c r="N35" s="147"/>
      <c r="O35" s="147"/>
      <c r="P35" s="147"/>
      <c r="Q35" s="147"/>
      <c r="R35" s="148"/>
      <c r="S35" s="146"/>
      <c r="T35" s="147"/>
      <c r="U35" s="147"/>
      <c r="V35" s="147"/>
      <c r="W35" s="147"/>
      <c r="X35" s="147"/>
      <c r="Y35" s="147"/>
      <c r="Z35" s="148"/>
      <c r="AA35" s="256"/>
      <c r="AB35" s="271">
        <f>SUM(AB36,AB48)</f>
        <v>3984</v>
      </c>
      <c r="AC35" s="268">
        <f>SUM(AC36,AC48)</f>
        <v>1316</v>
      </c>
      <c r="AD35" s="268">
        <f>SUM(AD36,AD48)</f>
        <v>2668</v>
      </c>
      <c r="AE35" s="185"/>
      <c r="AF35" s="185"/>
      <c r="AG35" s="185"/>
      <c r="AH35" s="29"/>
      <c r="AI35" s="30"/>
      <c r="AJ35" s="47"/>
      <c r="AK35" s="32"/>
      <c r="AL35" s="31"/>
      <c r="AM35" s="32"/>
      <c r="AN35" s="31"/>
      <c r="AO35" s="32"/>
      <c r="AP35" s="31"/>
      <c r="AQ35" s="32"/>
      <c r="AR35" s="195"/>
      <c r="AS35" s="225"/>
      <c r="AT35" s="225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</row>
    <row r="36" spans="1:57" ht="25.5" x14ac:dyDescent="0.2">
      <c r="A36" s="116" t="s">
        <v>36</v>
      </c>
      <c r="B36" s="89" t="s">
        <v>144</v>
      </c>
      <c r="C36" s="146"/>
      <c r="D36" s="147"/>
      <c r="E36" s="147"/>
      <c r="F36" s="147"/>
      <c r="G36" s="147"/>
      <c r="H36" s="147"/>
      <c r="I36" s="147"/>
      <c r="J36" s="148"/>
      <c r="K36" s="146"/>
      <c r="L36" s="147"/>
      <c r="M36" s="147"/>
      <c r="N36" s="147"/>
      <c r="O36" s="147"/>
      <c r="P36" s="147"/>
      <c r="Q36" s="147"/>
      <c r="R36" s="148"/>
      <c r="S36" s="146"/>
      <c r="T36" s="147"/>
      <c r="U36" s="147"/>
      <c r="V36" s="147"/>
      <c r="W36" s="147"/>
      <c r="X36" s="147"/>
      <c r="Y36" s="147"/>
      <c r="Z36" s="148"/>
      <c r="AA36" s="256"/>
      <c r="AB36" s="268">
        <f>SUM(AB37:AB46)</f>
        <v>2631</v>
      </c>
      <c r="AC36" s="268">
        <f>SUM(AC37:AC46)</f>
        <v>870</v>
      </c>
      <c r="AD36" s="37">
        <f>SUM(AD37:AD46)</f>
        <v>1761</v>
      </c>
      <c r="AE36" s="185"/>
      <c r="AF36" s="185"/>
      <c r="AG36" s="185"/>
      <c r="AH36" s="29"/>
      <c r="AI36" s="30"/>
      <c r="AJ36" s="47"/>
      <c r="AK36" s="32"/>
      <c r="AL36" s="31"/>
      <c r="AM36" s="32"/>
      <c r="AN36" s="31"/>
      <c r="AO36" s="32"/>
      <c r="AP36" s="31"/>
      <c r="AQ36" s="32"/>
      <c r="AR36" s="195"/>
      <c r="AS36" s="228">
        <f>SUM(AS37:AS46)</f>
        <v>1954</v>
      </c>
      <c r="AT36" s="228">
        <f>SUM(AT37:AT46)</f>
        <v>677</v>
      </c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</row>
    <row r="37" spans="1:57" ht="25.5" x14ac:dyDescent="0.2">
      <c r="A37" s="113" t="s">
        <v>37</v>
      </c>
      <c r="B37" s="125" t="s">
        <v>241</v>
      </c>
      <c r="C37" s="152">
        <v>1</v>
      </c>
      <c r="D37" s="145">
        <v>2</v>
      </c>
      <c r="E37" s="145"/>
      <c r="F37" s="145">
        <v>4</v>
      </c>
      <c r="G37" s="280">
        <v>5</v>
      </c>
      <c r="H37" s="145">
        <v>6</v>
      </c>
      <c r="I37" s="145">
        <v>7</v>
      </c>
      <c r="J37" s="153"/>
      <c r="K37" s="152"/>
      <c r="L37" s="145"/>
      <c r="M37" s="145"/>
      <c r="N37" s="145"/>
      <c r="O37" s="145"/>
      <c r="P37" s="145"/>
      <c r="Q37" s="145"/>
      <c r="R37" s="153">
        <v>8</v>
      </c>
      <c r="S37" s="152"/>
      <c r="T37" s="145"/>
      <c r="U37" s="145">
        <v>3</v>
      </c>
      <c r="V37" s="145"/>
      <c r="W37" s="145"/>
      <c r="X37" s="145"/>
      <c r="Y37" s="145"/>
      <c r="Z37" s="153"/>
      <c r="AA37" s="261"/>
      <c r="AB37" s="265">
        <f>SUM(AC37:AD37)</f>
        <v>606</v>
      </c>
      <c r="AC37" s="266">
        <v>200</v>
      </c>
      <c r="AD37" s="15">
        <f>SUM(AK37:AR37)</f>
        <v>406</v>
      </c>
      <c r="AE37" s="287"/>
      <c r="AF37" s="287"/>
      <c r="AG37" s="287"/>
      <c r="AH37" s="7" t="s">
        <v>83</v>
      </c>
      <c r="AI37" s="8"/>
      <c r="AJ37" s="48"/>
      <c r="AK37" s="295">
        <v>32</v>
      </c>
      <c r="AL37" s="294">
        <v>20</v>
      </c>
      <c r="AM37" s="295">
        <v>16</v>
      </c>
      <c r="AN37" s="294">
        <v>40</v>
      </c>
      <c r="AO37" s="295">
        <v>48</v>
      </c>
      <c r="AP37" s="294">
        <v>40</v>
      </c>
      <c r="AQ37" s="295">
        <v>96</v>
      </c>
      <c r="AR37" s="296">
        <v>114</v>
      </c>
      <c r="AS37" s="229">
        <v>401</v>
      </c>
      <c r="AT37" s="229">
        <v>205</v>
      </c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</row>
    <row r="38" spans="1:57" s="6" customFormat="1" x14ac:dyDescent="0.2">
      <c r="A38" s="113" t="s">
        <v>38</v>
      </c>
      <c r="B38" s="114" t="s">
        <v>39</v>
      </c>
      <c r="C38" s="140">
        <v>1</v>
      </c>
      <c r="D38" s="141">
        <v>2</v>
      </c>
      <c r="E38" s="141"/>
      <c r="F38" s="141">
        <v>4</v>
      </c>
      <c r="G38" s="141"/>
      <c r="H38" s="141">
        <v>6</v>
      </c>
      <c r="I38" s="141"/>
      <c r="J38" s="142"/>
      <c r="K38" s="140"/>
      <c r="L38" s="141"/>
      <c r="M38" s="141"/>
      <c r="N38" s="141"/>
      <c r="O38" s="141"/>
      <c r="P38" s="141"/>
      <c r="Q38" s="141"/>
      <c r="R38" s="153">
        <v>8</v>
      </c>
      <c r="S38" s="140"/>
      <c r="T38" s="141"/>
      <c r="U38" s="141">
        <v>3</v>
      </c>
      <c r="V38" s="141"/>
      <c r="W38" s="141">
        <v>5</v>
      </c>
      <c r="X38" s="141"/>
      <c r="Y38" s="141">
        <v>7</v>
      </c>
      <c r="Z38" s="142"/>
      <c r="AA38" s="257"/>
      <c r="AB38" s="265">
        <f t="shared" ref="AB38:AB46" si="13">SUM(AC38:AD38)</f>
        <v>678</v>
      </c>
      <c r="AC38" s="266">
        <v>214</v>
      </c>
      <c r="AD38" s="15">
        <f t="shared" ref="AD38" si="14">SUM(AK38:AR38)</f>
        <v>464</v>
      </c>
      <c r="AE38" s="287"/>
      <c r="AF38" s="287"/>
      <c r="AG38" s="287"/>
      <c r="AH38" s="7" t="s">
        <v>83</v>
      </c>
      <c r="AI38" s="8"/>
      <c r="AJ38" s="48" t="s">
        <v>87</v>
      </c>
      <c r="AK38" s="292">
        <v>48</v>
      </c>
      <c r="AL38" s="293">
        <v>60</v>
      </c>
      <c r="AM38" s="292">
        <v>48</v>
      </c>
      <c r="AN38" s="293">
        <v>60</v>
      </c>
      <c r="AO38" s="292">
        <v>48</v>
      </c>
      <c r="AP38" s="293">
        <v>60</v>
      </c>
      <c r="AQ38" s="292">
        <v>64</v>
      </c>
      <c r="AR38" s="251">
        <v>76</v>
      </c>
      <c r="AS38" s="226">
        <v>521</v>
      </c>
      <c r="AT38" s="226">
        <v>157</v>
      </c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</row>
    <row r="39" spans="1:57" x14ac:dyDescent="0.2">
      <c r="A39" s="113" t="s">
        <v>40</v>
      </c>
      <c r="B39" s="114" t="s">
        <v>41</v>
      </c>
      <c r="C39" s="140"/>
      <c r="D39" s="141">
        <v>2</v>
      </c>
      <c r="E39" s="141"/>
      <c r="F39" s="141"/>
      <c r="G39" s="141"/>
      <c r="H39" s="141"/>
      <c r="I39" s="141"/>
      <c r="J39" s="142"/>
      <c r="K39" s="140"/>
      <c r="L39" s="141"/>
      <c r="M39" s="141"/>
      <c r="N39" s="141"/>
      <c r="O39" s="141"/>
      <c r="P39" s="141"/>
      <c r="Q39" s="141"/>
      <c r="R39" s="153"/>
      <c r="S39" s="140">
        <v>1</v>
      </c>
      <c r="T39" s="141"/>
      <c r="U39" s="141"/>
      <c r="V39" s="141"/>
      <c r="W39" s="141"/>
      <c r="X39" s="141"/>
      <c r="Y39" s="141"/>
      <c r="Z39" s="142"/>
      <c r="AA39" s="317">
        <v>2</v>
      </c>
      <c r="AB39" s="265">
        <f t="shared" si="13"/>
        <v>108</v>
      </c>
      <c r="AC39" s="266">
        <v>36</v>
      </c>
      <c r="AD39" s="15">
        <f>SUM(AK39:AR39)</f>
        <v>72</v>
      </c>
      <c r="AE39" s="287"/>
      <c r="AF39" s="287"/>
      <c r="AG39" s="287"/>
      <c r="AH39" s="7" t="s">
        <v>83</v>
      </c>
      <c r="AI39" s="8"/>
      <c r="AJ39" s="48"/>
      <c r="AK39" s="292">
        <v>32</v>
      </c>
      <c r="AL39" s="293">
        <v>40</v>
      </c>
      <c r="AM39" s="292"/>
      <c r="AN39" s="293"/>
      <c r="AO39" s="292"/>
      <c r="AP39" s="293"/>
      <c r="AQ39" s="292"/>
      <c r="AR39" s="251"/>
      <c r="AS39" s="229">
        <f>SUM(AB39)</f>
        <v>108</v>
      </c>
      <c r="AT39" s="226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</row>
    <row r="40" spans="1:57" x14ac:dyDescent="0.2">
      <c r="A40" s="113" t="s">
        <v>42</v>
      </c>
      <c r="B40" s="114" t="s">
        <v>269</v>
      </c>
      <c r="C40" s="140"/>
      <c r="D40" s="141"/>
      <c r="E40" s="141">
        <v>3</v>
      </c>
      <c r="F40" s="141"/>
      <c r="G40" s="141"/>
      <c r="H40" s="141"/>
      <c r="I40" s="141">
        <v>7</v>
      </c>
      <c r="J40" s="142"/>
      <c r="K40" s="140"/>
      <c r="L40" s="141"/>
      <c r="M40" s="141"/>
      <c r="N40" s="141">
        <v>4</v>
      </c>
      <c r="O40" s="141"/>
      <c r="P40" s="141">
        <v>6</v>
      </c>
      <c r="Q40" s="141"/>
      <c r="R40" s="153">
        <v>8</v>
      </c>
      <c r="S40" s="140"/>
      <c r="T40" s="141">
        <v>2</v>
      </c>
      <c r="U40" s="141"/>
      <c r="V40" s="141"/>
      <c r="W40" s="141">
        <v>5</v>
      </c>
      <c r="X40" s="141"/>
      <c r="Y40" s="141"/>
      <c r="Z40" s="142"/>
      <c r="AA40" s="317">
        <v>7</v>
      </c>
      <c r="AB40" s="265">
        <f t="shared" si="13"/>
        <v>348</v>
      </c>
      <c r="AC40" s="266">
        <v>114</v>
      </c>
      <c r="AD40" s="15">
        <f t="shared" ref="AD40:AD43" si="15">SUM(AK40:AR40)</f>
        <v>234</v>
      </c>
      <c r="AE40" s="287"/>
      <c r="AF40" s="287"/>
      <c r="AG40" s="287"/>
      <c r="AH40" s="7" t="s">
        <v>83</v>
      </c>
      <c r="AI40" s="8"/>
      <c r="AJ40" s="48"/>
      <c r="AK40" s="292"/>
      <c r="AL40" s="293">
        <v>20</v>
      </c>
      <c r="AM40" s="292">
        <v>32</v>
      </c>
      <c r="AN40" s="293">
        <v>40</v>
      </c>
      <c r="AO40" s="292">
        <v>32</v>
      </c>
      <c r="AP40" s="293">
        <v>40</v>
      </c>
      <c r="AQ40" s="292">
        <v>32</v>
      </c>
      <c r="AR40" s="251">
        <v>38</v>
      </c>
      <c r="AS40" s="315">
        <v>291</v>
      </c>
      <c r="AT40" s="226">
        <v>57</v>
      </c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</row>
    <row r="41" spans="1:57" ht="25.5" x14ac:dyDescent="0.2">
      <c r="A41" s="113" t="s">
        <v>43</v>
      </c>
      <c r="B41" s="114" t="s">
        <v>44</v>
      </c>
      <c r="C41" s="140"/>
      <c r="D41" s="141"/>
      <c r="E41" s="141"/>
      <c r="F41" s="141"/>
      <c r="G41" s="141"/>
      <c r="H41" s="141">
        <v>6</v>
      </c>
      <c r="I41" s="141"/>
      <c r="J41" s="142"/>
      <c r="K41" s="140"/>
      <c r="L41" s="141"/>
      <c r="M41" s="141"/>
      <c r="N41" s="141"/>
      <c r="O41" s="141"/>
      <c r="P41" s="141"/>
      <c r="Q41" s="141"/>
      <c r="R41" s="142"/>
      <c r="S41" s="140"/>
      <c r="T41" s="141"/>
      <c r="U41" s="141"/>
      <c r="V41" s="141">
        <v>4</v>
      </c>
      <c r="W41" s="141">
        <v>5</v>
      </c>
      <c r="X41" s="141"/>
      <c r="Y41" s="141"/>
      <c r="Z41" s="142"/>
      <c r="AA41" s="317">
        <v>6</v>
      </c>
      <c r="AB41" s="265">
        <f t="shared" si="13"/>
        <v>138</v>
      </c>
      <c r="AC41" s="266">
        <v>46</v>
      </c>
      <c r="AD41" s="15">
        <f t="shared" si="15"/>
        <v>92</v>
      </c>
      <c r="AE41" s="287"/>
      <c r="AF41" s="287"/>
      <c r="AG41" s="287"/>
      <c r="AH41" s="7" t="s">
        <v>83</v>
      </c>
      <c r="AI41" s="8"/>
      <c r="AJ41" s="48"/>
      <c r="AK41" s="292"/>
      <c r="AL41" s="293"/>
      <c r="AM41" s="292"/>
      <c r="AN41" s="293">
        <v>20</v>
      </c>
      <c r="AO41" s="292">
        <v>32</v>
      </c>
      <c r="AP41" s="293">
        <v>40</v>
      </c>
      <c r="AQ41" s="292"/>
      <c r="AR41" s="251"/>
      <c r="AS41" s="229">
        <f t="shared" ref="AS41:AS44" si="16">SUM(AB41)</f>
        <v>138</v>
      </c>
      <c r="AT41" s="229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</row>
    <row r="42" spans="1:57" s="6" customFormat="1" ht="25.5" x14ac:dyDescent="0.2">
      <c r="A42" s="113" t="s">
        <v>45</v>
      </c>
      <c r="B42" s="114" t="s">
        <v>191</v>
      </c>
      <c r="C42" s="140"/>
      <c r="D42" s="141"/>
      <c r="E42" s="141"/>
      <c r="F42" s="141"/>
      <c r="G42" s="141"/>
      <c r="H42" s="141"/>
      <c r="I42" s="141"/>
      <c r="J42" s="142"/>
      <c r="K42" s="140">
        <v>1</v>
      </c>
      <c r="L42" s="141"/>
      <c r="M42" s="141"/>
      <c r="N42" s="141"/>
      <c r="O42" s="141"/>
      <c r="P42" s="141"/>
      <c r="Q42" s="141"/>
      <c r="R42" s="142"/>
      <c r="S42" s="140"/>
      <c r="T42" s="141"/>
      <c r="U42" s="141"/>
      <c r="V42" s="141"/>
      <c r="W42" s="141"/>
      <c r="X42" s="141"/>
      <c r="Y42" s="141"/>
      <c r="Z42" s="142"/>
      <c r="AA42" s="257"/>
      <c r="AB42" s="265">
        <f t="shared" si="13"/>
        <v>48</v>
      </c>
      <c r="AC42" s="266">
        <v>16</v>
      </c>
      <c r="AD42" s="15">
        <f t="shared" ref="AD42" si="17">SUM(AK42:AR42)</f>
        <v>32</v>
      </c>
      <c r="AE42" s="287"/>
      <c r="AF42" s="287"/>
      <c r="AG42" s="287"/>
      <c r="AH42" s="7" t="s">
        <v>83</v>
      </c>
      <c r="AI42" s="8"/>
      <c r="AJ42" s="48"/>
      <c r="AK42" s="292">
        <v>32</v>
      </c>
      <c r="AL42" s="293"/>
      <c r="AM42" s="292"/>
      <c r="AN42" s="293"/>
      <c r="AO42" s="292"/>
      <c r="AP42" s="293"/>
      <c r="AQ42" s="292"/>
      <c r="AR42" s="251"/>
      <c r="AS42" s="229">
        <f t="shared" si="16"/>
        <v>48</v>
      </c>
      <c r="AT42" s="226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</row>
    <row r="43" spans="1:57" x14ac:dyDescent="0.2">
      <c r="A43" s="113" t="s">
        <v>46</v>
      </c>
      <c r="B43" s="114" t="s">
        <v>192</v>
      </c>
      <c r="C43" s="140"/>
      <c r="D43" s="141"/>
      <c r="E43" s="141"/>
      <c r="F43" s="141"/>
      <c r="G43" s="141"/>
      <c r="H43" s="141">
        <v>6</v>
      </c>
      <c r="I43" s="141"/>
      <c r="J43" s="142"/>
      <c r="K43" s="140"/>
      <c r="L43" s="141"/>
      <c r="M43" s="141"/>
      <c r="N43" s="141"/>
      <c r="O43" s="141"/>
      <c r="P43" s="145"/>
      <c r="Q43" s="141"/>
      <c r="R43" s="142"/>
      <c r="S43" s="140"/>
      <c r="T43" s="141"/>
      <c r="U43" s="141"/>
      <c r="V43" s="141"/>
      <c r="W43" s="141">
        <v>5</v>
      </c>
      <c r="X43" s="141"/>
      <c r="Y43" s="141"/>
      <c r="Z43" s="142"/>
      <c r="AA43" s="257"/>
      <c r="AB43" s="265">
        <f t="shared" si="13"/>
        <v>106</v>
      </c>
      <c r="AC43" s="266">
        <v>34</v>
      </c>
      <c r="AD43" s="15">
        <f t="shared" si="15"/>
        <v>72</v>
      </c>
      <c r="AE43" s="287"/>
      <c r="AF43" s="287"/>
      <c r="AG43" s="287"/>
      <c r="AH43" s="7" t="s">
        <v>83</v>
      </c>
      <c r="AI43" s="8"/>
      <c r="AJ43" s="48"/>
      <c r="AK43" s="292"/>
      <c r="AL43" s="293"/>
      <c r="AM43" s="292"/>
      <c r="AN43" s="293"/>
      <c r="AO43" s="295">
        <v>32</v>
      </c>
      <c r="AP43" s="293">
        <v>40</v>
      </c>
      <c r="AQ43" s="292"/>
      <c r="AR43" s="251"/>
      <c r="AS43" s="229">
        <f t="shared" si="16"/>
        <v>106</v>
      </c>
      <c r="AT43" s="226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</row>
    <row r="44" spans="1:57" s="6" customFormat="1" ht="16.5" customHeight="1" x14ac:dyDescent="0.2">
      <c r="A44" s="113" t="s">
        <v>88</v>
      </c>
      <c r="B44" s="114" t="s">
        <v>250</v>
      </c>
      <c r="C44" s="140"/>
      <c r="D44" s="141"/>
      <c r="E44" s="141"/>
      <c r="F44" s="141"/>
      <c r="G44" s="141"/>
      <c r="H44" s="141"/>
      <c r="I44" s="141"/>
      <c r="J44" s="142"/>
      <c r="K44" s="140"/>
      <c r="L44" s="141"/>
      <c r="M44" s="141"/>
      <c r="N44" s="141"/>
      <c r="O44" s="141"/>
      <c r="P44" s="141"/>
      <c r="Q44" s="141"/>
      <c r="R44" s="153">
        <v>8</v>
      </c>
      <c r="S44" s="140"/>
      <c r="T44" s="141"/>
      <c r="U44" s="141"/>
      <c r="V44" s="141"/>
      <c r="W44" s="141"/>
      <c r="X44" s="141"/>
      <c r="Y44" s="141">
        <v>7</v>
      </c>
      <c r="Z44" s="142"/>
      <c r="AA44" s="257"/>
      <c r="AB44" s="265">
        <f t="shared" si="13"/>
        <v>67</v>
      </c>
      <c r="AC44" s="266">
        <v>32</v>
      </c>
      <c r="AD44" s="15">
        <f t="shared" ref="AD44:AD45" si="18">SUM(AK44:AR44)</f>
        <v>35</v>
      </c>
      <c r="AE44" s="287"/>
      <c r="AF44" s="287"/>
      <c r="AG44" s="187"/>
      <c r="AH44" s="7" t="s">
        <v>83</v>
      </c>
      <c r="AI44" s="8"/>
      <c r="AJ44" s="48"/>
      <c r="AK44" s="292"/>
      <c r="AL44" s="293"/>
      <c r="AM44" s="292"/>
      <c r="AN44" s="293"/>
      <c r="AO44" s="292"/>
      <c r="AP44" s="293"/>
      <c r="AQ44" s="292">
        <v>16</v>
      </c>
      <c r="AR44" s="251">
        <v>19</v>
      </c>
      <c r="AS44" s="229">
        <f t="shared" si="16"/>
        <v>67</v>
      </c>
      <c r="AT44" s="226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67"/>
    </row>
    <row r="45" spans="1:57" s="6" customFormat="1" x14ac:dyDescent="0.2">
      <c r="A45" s="118" t="s">
        <v>190</v>
      </c>
      <c r="B45" s="125" t="s">
        <v>193</v>
      </c>
      <c r="C45" s="152"/>
      <c r="D45" s="145">
        <v>2</v>
      </c>
      <c r="E45" s="145"/>
      <c r="F45" s="145"/>
      <c r="G45" s="145"/>
      <c r="H45" s="145">
        <v>6</v>
      </c>
      <c r="I45" s="145"/>
      <c r="J45" s="153"/>
      <c r="K45" s="152"/>
      <c r="L45" s="145"/>
      <c r="M45" s="145">
        <v>3</v>
      </c>
      <c r="N45" s="145"/>
      <c r="O45" s="145">
        <v>5</v>
      </c>
      <c r="P45" s="145"/>
      <c r="Q45" s="145"/>
      <c r="R45" s="153">
        <v>8</v>
      </c>
      <c r="S45" s="152">
        <v>1</v>
      </c>
      <c r="T45" s="145"/>
      <c r="U45" s="145"/>
      <c r="V45" s="145">
        <v>4</v>
      </c>
      <c r="W45" s="145"/>
      <c r="X45" s="145"/>
      <c r="Y45" s="145">
        <v>7</v>
      </c>
      <c r="Z45" s="153"/>
      <c r="AA45" s="261"/>
      <c r="AB45" s="265">
        <f t="shared" si="13"/>
        <v>430</v>
      </c>
      <c r="AC45" s="266">
        <v>144</v>
      </c>
      <c r="AD45" s="15">
        <f t="shared" si="18"/>
        <v>286</v>
      </c>
      <c r="AE45" s="287"/>
      <c r="AF45" s="288"/>
      <c r="AG45" s="187"/>
      <c r="AH45" s="13"/>
      <c r="AI45" s="14"/>
      <c r="AJ45" s="50" t="s">
        <v>87</v>
      </c>
      <c r="AK45" s="292">
        <v>32</v>
      </c>
      <c r="AL45" s="294">
        <v>40</v>
      </c>
      <c r="AM45" s="295">
        <v>32</v>
      </c>
      <c r="AN45" s="294">
        <v>40</v>
      </c>
      <c r="AO45" s="295">
        <v>32</v>
      </c>
      <c r="AP45" s="294">
        <v>40</v>
      </c>
      <c r="AQ45" s="295">
        <v>32</v>
      </c>
      <c r="AR45" s="296">
        <v>38</v>
      </c>
      <c r="AS45" s="226">
        <v>172</v>
      </c>
      <c r="AT45" s="229">
        <v>258</v>
      </c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</row>
    <row r="46" spans="1:57" s="6" customFormat="1" ht="25.5" x14ac:dyDescent="0.2">
      <c r="A46" s="118" t="s">
        <v>194</v>
      </c>
      <c r="B46" s="125" t="s">
        <v>47</v>
      </c>
      <c r="C46" s="152"/>
      <c r="D46" s="145"/>
      <c r="E46" s="145"/>
      <c r="F46" s="145"/>
      <c r="G46" s="145"/>
      <c r="H46" s="145"/>
      <c r="I46" s="145"/>
      <c r="J46" s="153"/>
      <c r="K46" s="152"/>
      <c r="L46" s="145"/>
      <c r="M46" s="145"/>
      <c r="N46" s="145"/>
      <c r="O46" s="145">
        <v>5</v>
      </c>
      <c r="P46" s="145"/>
      <c r="Q46" s="145"/>
      <c r="R46" s="153"/>
      <c r="S46" s="152"/>
      <c r="T46" s="145"/>
      <c r="U46" s="145">
        <v>3</v>
      </c>
      <c r="V46" s="145">
        <v>4</v>
      </c>
      <c r="W46" s="145"/>
      <c r="X46" s="145"/>
      <c r="Y46" s="145"/>
      <c r="Z46" s="153"/>
      <c r="AA46" s="261"/>
      <c r="AB46" s="265">
        <f t="shared" si="13"/>
        <v>102</v>
      </c>
      <c r="AC46" s="266">
        <v>34</v>
      </c>
      <c r="AD46" s="15">
        <f t="shared" ref="AD46" si="19">SUM(AK46:AR46)</f>
        <v>68</v>
      </c>
      <c r="AE46" s="287"/>
      <c r="AF46" s="288"/>
      <c r="AG46" s="187"/>
      <c r="AH46" s="13" t="s">
        <v>83</v>
      </c>
      <c r="AI46" s="14"/>
      <c r="AJ46" s="50"/>
      <c r="AK46" s="292"/>
      <c r="AL46" s="293"/>
      <c r="AM46" s="292">
        <v>16</v>
      </c>
      <c r="AN46" s="293">
        <v>20</v>
      </c>
      <c r="AO46" s="292">
        <v>32</v>
      </c>
      <c r="AP46" s="293"/>
      <c r="AQ46" s="292"/>
      <c r="AR46" s="251"/>
      <c r="AS46" s="229">
        <f>SUM(AB46)</f>
        <v>102</v>
      </c>
      <c r="AT46" s="229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7"/>
    </row>
    <row r="47" spans="1:57" ht="27" x14ac:dyDescent="0.2">
      <c r="A47" s="90"/>
      <c r="B47" s="91" t="s">
        <v>26</v>
      </c>
      <c r="C47" s="149"/>
      <c r="D47" s="150"/>
      <c r="E47" s="150"/>
      <c r="F47" s="150"/>
      <c r="G47" s="150"/>
      <c r="H47" s="150"/>
      <c r="I47" s="150"/>
      <c r="J47" s="151"/>
      <c r="K47" s="149"/>
      <c r="L47" s="150"/>
      <c r="M47" s="150"/>
      <c r="N47" s="150"/>
      <c r="O47" s="150"/>
      <c r="P47" s="150"/>
      <c r="Q47" s="150"/>
      <c r="R47" s="151"/>
      <c r="S47" s="149"/>
      <c r="T47" s="150"/>
      <c r="U47" s="150"/>
      <c r="V47" s="150"/>
      <c r="W47" s="150"/>
      <c r="X47" s="150"/>
      <c r="Y47" s="150"/>
      <c r="Z47" s="151"/>
      <c r="AA47" s="258"/>
      <c r="AB47" s="259"/>
      <c r="AC47" s="260"/>
      <c r="AD47" s="10"/>
      <c r="AE47" s="188"/>
      <c r="AF47" s="212"/>
      <c r="AG47" s="188"/>
      <c r="AH47" s="11"/>
      <c r="AI47" s="12"/>
      <c r="AJ47" s="49"/>
      <c r="AK47" s="59">
        <f t="shared" ref="AK47:AR47" si="20">SUM(AK37:AK46)/AK7</f>
        <v>11</v>
      </c>
      <c r="AL47" s="60">
        <f t="shared" si="20"/>
        <v>9</v>
      </c>
      <c r="AM47" s="59">
        <f t="shared" si="20"/>
        <v>9</v>
      </c>
      <c r="AN47" s="60">
        <f t="shared" si="20"/>
        <v>11</v>
      </c>
      <c r="AO47" s="59">
        <f t="shared" si="20"/>
        <v>16</v>
      </c>
      <c r="AP47" s="60">
        <f t="shared" si="20"/>
        <v>13</v>
      </c>
      <c r="AQ47" s="59">
        <f t="shared" si="20"/>
        <v>15</v>
      </c>
      <c r="AR47" s="198">
        <f t="shared" si="20"/>
        <v>15</v>
      </c>
      <c r="AS47" s="304"/>
      <c r="AT47" s="304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</row>
    <row r="48" spans="1:57" x14ac:dyDescent="0.2">
      <c r="A48" s="116" t="s">
        <v>48</v>
      </c>
      <c r="B48" s="89" t="s">
        <v>145</v>
      </c>
      <c r="C48" s="146"/>
      <c r="D48" s="147"/>
      <c r="E48" s="147"/>
      <c r="F48" s="147"/>
      <c r="G48" s="147"/>
      <c r="H48" s="147"/>
      <c r="I48" s="147"/>
      <c r="J48" s="148"/>
      <c r="K48" s="146"/>
      <c r="L48" s="147"/>
      <c r="M48" s="147"/>
      <c r="N48" s="147"/>
      <c r="O48" s="147"/>
      <c r="P48" s="147"/>
      <c r="Q48" s="147"/>
      <c r="R48" s="148"/>
      <c r="S48" s="146"/>
      <c r="T48" s="147"/>
      <c r="U48" s="147"/>
      <c r="V48" s="147"/>
      <c r="W48" s="147"/>
      <c r="X48" s="147"/>
      <c r="Y48" s="147"/>
      <c r="Z48" s="148"/>
      <c r="AA48" s="256"/>
      <c r="AB48" s="268">
        <f>SUM(AB49,AB73,AB91)</f>
        <v>1353</v>
      </c>
      <c r="AC48" s="268">
        <f>SUM(AC49,AC73,AC91)</f>
        <v>446</v>
      </c>
      <c r="AD48" s="37">
        <f>SUM(AD49,AD73,AD91)</f>
        <v>907</v>
      </c>
      <c r="AE48" s="185"/>
      <c r="AF48" s="210"/>
      <c r="AG48" s="185"/>
      <c r="AH48" s="29"/>
      <c r="AI48" s="30"/>
      <c r="AJ48" s="47"/>
      <c r="AK48" s="32"/>
      <c r="AL48" s="31"/>
      <c r="AM48" s="32"/>
      <c r="AN48" s="31"/>
      <c r="AO48" s="32"/>
      <c r="AP48" s="31"/>
      <c r="AQ48" s="32"/>
      <c r="AR48" s="195"/>
      <c r="AS48" s="227">
        <f>SUM(AS49,AS73,AS91)</f>
        <v>1242</v>
      </c>
      <c r="AT48" s="227">
        <f>SUM(AT49,AT73,AT91)</f>
        <v>111</v>
      </c>
      <c r="AU48" s="67"/>
      <c r="AV48" s="67"/>
      <c r="AW48" s="67"/>
      <c r="AX48" s="67"/>
      <c r="AY48" s="67"/>
      <c r="AZ48" s="67"/>
      <c r="BA48" s="67"/>
      <c r="BB48" s="67"/>
      <c r="BC48" s="67"/>
      <c r="BD48" s="67"/>
      <c r="BE48" s="67"/>
    </row>
    <row r="49" spans="1:57" ht="27.75" customHeight="1" x14ac:dyDescent="0.2">
      <c r="A49" s="111" t="s">
        <v>50</v>
      </c>
      <c r="B49" s="112" t="s">
        <v>195</v>
      </c>
      <c r="C49" s="152"/>
      <c r="D49" s="145"/>
      <c r="E49" s="145"/>
      <c r="F49" s="145"/>
      <c r="G49" s="145"/>
      <c r="H49" s="145"/>
      <c r="I49" s="145"/>
      <c r="J49" s="153">
        <v>8</v>
      </c>
      <c r="K49" s="152"/>
      <c r="L49" s="145"/>
      <c r="M49" s="145"/>
      <c r="N49" s="145"/>
      <c r="O49" s="145"/>
      <c r="P49" s="145"/>
      <c r="Q49" s="145"/>
      <c r="R49" s="153"/>
      <c r="S49" s="152"/>
      <c r="T49" s="145"/>
      <c r="U49" s="145"/>
      <c r="V49" s="145"/>
      <c r="W49" s="145"/>
      <c r="X49" s="145"/>
      <c r="Y49" s="145"/>
      <c r="Z49" s="153"/>
      <c r="AA49" s="261"/>
      <c r="AB49" s="269">
        <f>SUM(AB50,AB52)</f>
        <v>464</v>
      </c>
      <c r="AC49" s="269">
        <f>SUM(AC50,AC52)</f>
        <v>156</v>
      </c>
      <c r="AD49" s="45">
        <f>SUM(AD50,AD52)</f>
        <v>308</v>
      </c>
      <c r="AE49" s="207"/>
      <c r="AF49" s="221"/>
      <c r="AG49" s="208"/>
      <c r="AH49" s="13"/>
      <c r="AI49" s="14"/>
      <c r="AJ49" s="50"/>
      <c r="AK49" s="18"/>
      <c r="AL49" s="20"/>
      <c r="AM49" s="18"/>
      <c r="AN49" s="20"/>
      <c r="AO49" s="18"/>
      <c r="AP49" s="20"/>
      <c r="AQ49" s="18"/>
      <c r="AR49" s="199"/>
      <c r="AS49" s="230">
        <f>SUM(AS50,AS52)</f>
        <v>409</v>
      </c>
      <c r="AT49" s="230">
        <f>SUM(AT50,AT52)</f>
        <v>55</v>
      </c>
      <c r="AU49" s="67"/>
      <c r="AV49" s="67"/>
      <c r="AW49" s="67"/>
      <c r="AX49" s="67"/>
      <c r="AY49" s="67"/>
      <c r="AZ49" s="67"/>
      <c r="BA49" s="67"/>
      <c r="BB49" s="67"/>
      <c r="BC49" s="67"/>
      <c r="BD49" s="67"/>
      <c r="BE49" s="67"/>
    </row>
    <row r="50" spans="1:57" s="27" customFormat="1" ht="41.25" customHeight="1" x14ac:dyDescent="0.2">
      <c r="A50" s="111" t="s">
        <v>51</v>
      </c>
      <c r="B50" s="112" t="s">
        <v>56</v>
      </c>
      <c r="C50" s="154"/>
      <c r="D50" s="155"/>
      <c r="E50" s="155"/>
      <c r="F50" s="155"/>
      <c r="G50" s="155"/>
      <c r="H50" s="155"/>
      <c r="I50" s="155"/>
      <c r="J50" s="156"/>
      <c r="K50" s="154"/>
      <c r="L50" s="155"/>
      <c r="M50" s="155"/>
      <c r="N50" s="155"/>
      <c r="O50" s="155"/>
      <c r="P50" s="155"/>
      <c r="Q50" s="155"/>
      <c r="R50" s="156"/>
      <c r="S50" s="154"/>
      <c r="T50" s="155"/>
      <c r="U50" s="155"/>
      <c r="V50" s="155"/>
      <c r="W50" s="155"/>
      <c r="X50" s="155"/>
      <c r="Y50" s="155"/>
      <c r="Z50" s="156"/>
      <c r="AA50" s="262"/>
      <c r="AB50" s="269">
        <v>60</v>
      </c>
      <c r="AC50" s="269">
        <v>20</v>
      </c>
      <c r="AD50" s="45">
        <v>40</v>
      </c>
      <c r="AE50" s="189"/>
      <c r="AF50" s="213"/>
      <c r="AG50" s="189"/>
      <c r="AH50" s="23"/>
      <c r="AI50" s="24"/>
      <c r="AJ50" s="51"/>
      <c r="AK50" s="26"/>
      <c r="AL50" s="25"/>
      <c r="AM50" s="26"/>
      <c r="AN50" s="25"/>
      <c r="AO50" s="26"/>
      <c r="AP50" s="25"/>
      <c r="AQ50" s="26"/>
      <c r="AR50" s="200"/>
      <c r="AS50" s="230">
        <f>SUM(AS51)</f>
        <v>60</v>
      </c>
      <c r="AT50" s="230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68"/>
    </row>
    <row r="51" spans="1:57" s="6" customFormat="1" ht="38.25" x14ac:dyDescent="0.2">
      <c r="A51" s="113"/>
      <c r="B51" s="114" t="s">
        <v>56</v>
      </c>
      <c r="C51" s="152"/>
      <c r="D51" s="145"/>
      <c r="E51" s="145"/>
      <c r="F51" s="145"/>
      <c r="G51" s="145"/>
      <c r="H51" s="145"/>
      <c r="I51" s="145"/>
      <c r="J51" s="153"/>
      <c r="K51" s="152"/>
      <c r="L51" s="145"/>
      <c r="M51" s="145"/>
      <c r="N51" s="145">
        <v>4</v>
      </c>
      <c r="O51" s="145"/>
      <c r="P51" s="145"/>
      <c r="Q51" s="145"/>
      <c r="R51" s="153"/>
      <c r="S51" s="152"/>
      <c r="T51" s="145"/>
      <c r="U51" s="145"/>
      <c r="V51" s="145"/>
      <c r="W51" s="145"/>
      <c r="X51" s="145"/>
      <c r="Y51" s="145"/>
      <c r="Z51" s="153"/>
      <c r="AA51" s="261"/>
      <c r="AB51" s="265">
        <f t="shared" ref="AB51" si="21">AC51+AD51</f>
        <v>60</v>
      </c>
      <c r="AC51" s="266">
        <f t="shared" ref="AC51" si="22">ROUNDUP(AD51/2,0)</f>
        <v>20</v>
      </c>
      <c r="AD51" s="15">
        <f t="shared" ref="AD51" si="23">SUM(AK51:AR51)</f>
        <v>40</v>
      </c>
      <c r="AE51" s="287"/>
      <c r="AF51" s="287"/>
      <c r="AG51" s="187"/>
      <c r="AH51" s="13" t="s">
        <v>83</v>
      </c>
      <c r="AI51" s="14"/>
      <c r="AJ51" s="50"/>
      <c r="AK51" s="292"/>
      <c r="AL51" s="293"/>
      <c r="AM51" s="292"/>
      <c r="AN51" s="293">
        <v>40</v>
      </c>
      <c r="AO51" s="292"/>
      <c r="AP51" s="293"/>
      <c r="AQ51" s="292"/>
      <c r="AR51" s="251"/>
      <c r="AS51" s="229">
        <v>60</v>
      </c>
      <c r="AT51" s="226"/>
      <c r="AU51" s="67"/>
      <c r="AV51" s="67"/>
      <c r="AW51" s="67"/>
      <c r="AX51" s="67"/>
      <c r="AY51" s="67"/>
      <c r="AZ51" s="67"/>
      <c r="BA51" s="67"/>
      <c r="BB51" s="67"/>
      <c r="BC51" s="67"/>
      <c r="BD51" s="67"/>
      <c r="BE51" s="67"/>
    </row>
    <row r="52" spans="1:57" s="27" customFormat="1" ht="41.25" customHeight="1" x14ac:dyDescent="0.2">
      <c r="A52" s="111" t="s">
        <v>52</v>
      </c>
      <c r="B52" s="112" t="s">
        <v>57</v>
      </c>
      <c r="C52" s="154"/>
      <c r="D52" s="155"/>
      <c r="E52" s="155"/>
      <c r="F52" s="155"/>
      <c r="G52" s="155"/>
      <c r="H52" s="155"/>
      <c r="I52" s="155"/>
      <c r="J52" s="156"/>
      <c r="K52" s="154"/>
      <c r="L52" s="155"/>
      <c r="M52" s="155"/>
      <c r="N52" s="155"/>
      <c r="O52" s="155"/>
      <c r="P52" s="155"/>
      <c r="Q52" s="155"/>
      <c r="R52" s="156"/>
      <c r="S52" s="154"/>
      <c r="T52" s="155"/>
      <c r="U52" s="155"/>
      <c r="V52" s="155"/>
      <c r="W52" s="155"/>
      <c r="X52" s="155"/>
      <c r="Y52" s="155"/>
      <c r="Z52" s="156"/>
      <c r="AA52" s="262"/>
      <c r="AB52" s="269">
        <f>SUM(AB53:AB57)</f>
        <v>404</v>
      </c>
      <c r="AC52" s="269">
        <f>SUM(AC53:AC57)</f>
        <v>136</v>
      </c>
      <c r="AD52" s="45">
        <f>SUM(AD53:AD57)</f>
        <v>268</v>
      </c>
      <c r="AE52" s="189"/>
      <c r="AF52" s="189"/>
      <c r="AG52" s="189"/>
      <c r="AH52" s="23"/>
      <c r="AI52" s="24"/>
      <c r="AJ52" s="51"/>
      <c r="AK52" s="297"/>
      <c r="AL52" s="298"/>
      <c r="AM52" s="297"/>
      <c r="AN52" s="298"/>
      <c r="AO52" s="297"/>
      <c r="AP52" s="298"/>
      <c r="AQ52" s="297"/>
      <c r="AR52" s="252"/>
      <c r="AS52" s="231">
        <f>SUM(AS53:AS57)</f>
        <v>349</v>
      </c>
      <c r="AT52" s="306">
        <f>SUM(AT53:AT57)</f>
        <v>55</v>
      </c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</row>
    <row r="53" spans="1:57" s="27" customFormat="1" ht="26.25" customHeight="1" x14ac:dyDescent="0.2">
      <c r="A53" s="301" t="s">
        <v>251</v>
      </c>
      <c r="B53" s="114" t="s">
        <v>276</v>
      </c>
      <c r="C53" s="154"/>
      <c r="D53" s="155"/>
      <c r="E53" s="155"/>
      <c r="F53" s="145"/>
      <c r="G53" s="145"/>
      <c r="H53" s="145"/>
      <c r="I53" s="145"/>
      <c r="J53" s="153"/>
      <c r="K53" s="152"/>
      <c r="L53" s="145"/>
      <c r="M53" s="145"/>
      <c r="N53" s="312">
        <v>4</v>
      </c>
      <c r="O53" s="145"/>
      <c r="P53" s="145"/>
      <c r="Q53" s="145"/>
      <c r="R53" s="153"/>
      <c r="S53" s="152"/>
      <c r="T53" s="145"/>
      <c r="U53" s="145">
        <v>3</v>
      </c>
      <c r="V53" s="145"/>
      <c r="W53" s="155"/>
      <c r="X53" s="155"/>
      <c r="Y53" s="155"/>
      <c r="Z53" s="156"/>
      <c r="AA53" s="262"/>
      <c r="AB53" s="265">
        <f t="shared" ref="AB53:AB55" si="24">AC53+AD53</f>
        <v>88</v>
      </c>
      <c r="AC53" s="266">
        <v>32</v>
      </c>
      <c r="AD53" s="15">
        <f t="shared" ref="AD53:AD55" si="25">SUM(AK53:AR53)</f>
        <v>56</v>
      </c>
      <c r="AE53" s="287"/>
      <c r="AF53" s="287"/>
      <c r="AG53" s="187"/>
      <c r="AH53" s="7" t="s">
        <v>83</v>
      </c>
      <c r="AI53" s="8"/>
      <c r="AJ53" s="48"/>
      <c r="AK53" s="292"/>
      <c r="AL53" s="293"/>
      <c r="AM53" s="292">
        <v>16</v>
      </c>
      <c r="AN53" s="293">
        <v>40</v>
      </c>
      <c r="AO53" s="292"/>
      <c r="AP53" s="293"/>
      <c r="AQ53" s="292"/>
      <c r="AR53" s="251"/>
      <c r="AS53" s="229">
        <f t="shared" ref="AS53:AS54" si="26">SUM(AB53)</f>
        <v>88</v>
      </c>
      <c r="AT53" s="229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</row>
    <row r="54" spans="1:57" s="27" customFormat="1" ht="24.75" customHeight="1" x14ac:dyDescent="0.2">
      <c r="A54" s="301" t="s">
        <v>252</v>
      </c>
      <c r="B54" s="114" t="s">
        <v>277</v>
      </c>
      <c r="C54" s="154"/>
      <c r="D54" s="155"/>
      <c r="E54" s="155"/>
      <c r="F54" s="145"/>
      <c r="G54" s="145"/>
      <c r="H54" s="145"/>
      <c r="I54" s="145"/>
      <c r="J54" s="153"/>
      <c r="K54" s="152"/>
      <c r="L54" s="145"/>
      <c r="M54" s="145"/>
      <c r="N54" s="313">
        <v>4</v>
      </c>
      <c r="O54" s="145"/>
      <c r="P54" s="145"/>
      <c r="Q54" s="145"/>
      <c r="R54" s="153"/>
      <c r="S54" s="152"/>
      <c r="T54" s="145"/>
      <c r="U54" s="145">
        <v>3</v>
      </c>
      <c r="V54" s="145"/>
      <c r="W54" s="155"/>
      <c r="X54" s="155"/>
      <c r="Y54" s="155"/>
      <c r="Z54" s="156"/>
      <c r="AA54" s="262"/>
      <c r="AB54" s="265">
        <f t="shared" si="24"/>
        <v>84</v>
      </c>
      <c r="AC54" s="266">
        <v>32</v>
      </c>
      <c r="AD54" s="15">
        <f t="shared" si="25"/>
        <v>52</v>
      </c>
      <c r="AE54" s="287"/>
      <c r="AF54" s="287"/>
      <c r="AG54" s="187"/>
      <c r="AH54" s="7" t="s">
        <v>83</v>
      </c>
      <c r="AI54" s="8"/>
      <c r="AJ54" s="48"/>
      <c r="AK54" s="292"/>
      <c r="AL54" s="293"/>
      <c r="AM54" s="292">
        <v>32</v>
      </c>
      <c r="AN54" s="293">
        <v>20</v>
      </c>
      <c r="AO54" s="292"/>
      <c r="AP54" s="293"/>
      <c r="AQ54" s="292"/>
      <c r="AR54" s="251"/>
      <c r="AS54" s="229">
        <f t="shared" si="26"/>
        <v>84</v>
      </c>
      <c r="AT54" s="229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</row>
    <row r="55" spans="1:57" s="27" customFormat="1" ht="29.25" customHeight="1" x14ac:dyDescent="0.2">
      <c r="A55" s="301" t="s">
        <v>253</v>
      </c>
      <c r="B55" s="114" t="s">
        <v>196</v>
      </c>
      <c r="C55" s="154"/>
      <c r="D55" s="155"/>
      <c r="E55" s="155"/>
      <c r="F55" s="145"/>
      <c r="G55" s="145"/>
      <c r="H55" s="145"/>
      <c r="I55" s="145"/>
      <c r="J55" s="153"/>
      <c r="K55" s="152"/>
      <c r="L55" s="145"/>
      <c r="M55" s="145"/>
      <c r="N55" s="145"/>
      <c r="O55" s="145"/>
      <c r="P55" s="145">
        <v>6</v>
      </c>
      <c r="Q55" s="145"/>
      <c r="R55" s="153"/>
      <c r="S55" s="152"/>
      <c r="T55" s="145"/>
      <c r="U55" s="145"/>
      <c r="V55" s="145"/>
      <c r="W55" s="155"/>
      <c r="X55" s="155"/>
      <c r="Y55" s="155"/>
      <c r="Z55" s="156"/>
      <c r="AA55" s="262"/>
      <c r="AB55" s="265">
        <f t="shared" si="24"/>
        <v>60</v>
      </c>
      <c r="AC55" s="266">
        <v>20</v>
      </c>
      <c r="AD55" s="15">
        <f t="shared" si="25"/>
        <v>40</v>
      </c>
      <c r="AE55" s="287"/>
      <c r="AF55" s="287"/>
      <c r="AG55" s="187"/>
      <c r="AH55" s="7" t="s">
        <v>83</v>
      </c>
      <c r="AI55" s="8"/>
      <c r="AJ55" s="48"/>
      <c r="AK55" s="292"/>
      <c r="AL55" s="293"/>
      <c r="AM55" s="292"/>
      <c r="AN55" s="293"/>
      <c r="AO55" s="292"/>
      <c r="AP55" s="293">
        <v>40</v>
      </c>
      <c r="AQ55" s="292"/>
      <c r="AR55" s="251"/>
      <c r="AS55" s="229">
        <f>SUM(AB55)</f>
        <v>60</v>
      </c>
      <c r="AT55" s="229"/>
      <c r="AU55" s="68"/>
      <c r="AV55" s="68"/>
      <c r="AW55" s="68"/>
      <c r="AX55" s="68"/>
      <c r="AY55" s="68"/>
      <c r="AZ55" s="68"/>
      <c r="BA55" s="68"/>
      <c r="BB55" s="68"/>
      <c r="BC55" s="68"/>
      <c r="BD55" s="68"/>
      <c r="BE55" s="68"/>
    </row>
    <row r="56" spans="1:57" s="27" customFormat="1" ht="39.75" customHeight="1" x14ac:dyDescent="0.2">
      <c r="A56" s="301" t="s">
        <v>254</v>
      </c>
      <c r="B56" s="114" t="s">
        <v>243</v>
      </c>
      <c r="C56" s="276"/>
      <c r="D56" s="277"/>
      <c r="E56" s="277"/>
      <c r="F56" s="277"/>
      <c r="G56" s="277"/>
      <c r="H56" s="277"/>
      <c r="I56" s="277"/>
      <c r="J56" s="278"/>
      <c r="K56" s="276"/>
      <c r="L56" s="277"/>
      <c r="M56" s="277"/>
      <c r="N56" s="277"/>
      <c r="O56" s="277"/>
      <c r="P56" s="277"/>
      <c r="Q56" s="277"/>
      <c r="R56" s="278"/>
      <c r="S56" s="154"/>
      <c r="T56" s="155"/>
      <c r="U56" s="155"/>
      <c r="V56" s="155"/>
      <c r="W56" s="155"/>
      <c r="X56" s="145"/>
      <c r="Y56" s="145">
        <v>7</v>
      </c>
      <c r="Z56" s="156"/>
      <c r="AA56" s="262"/>
      <c r="AB56" s="265">
        <f>SUM(AC56:AD56)</f>
        <v>96</v>
      </c>
      <c r="AC56" s="266">
        <v>30</v>
      </c>
      <c r="AD56" s="15">
        <f>SUM(AK56:AR56)</f>
        <v>66</v>
      </c>
      <c r="AE56" s="287"/>
      <c r="AF56" s="287"/>
      <c r="AG56" s="187"/>
      <c r="AH56" s="7" t="s">
        <v>83</v>
      </c>
      <c r="AI56" s="8"/>
      <c r="AJ56" s="48"/>
      <c r="AK56" s="250"/>
      <c r="AL56" s="19"/>
      <c r="AM56" s="250"/>
      <c r="AN56" s="19"/>
      <c r="AO56" s="250"/>
      <c r="AP56" s="19"/>
      <c r="AQ56" s="250">
        <v>16</v>
      </c>
      <c r="AR56" s="199">
        <v>50</v>
      </c>
      <c r="AS56" s="229">
        <v>61</v>
      </c>
      <c r="AT56" s="229">
        <v>35</v>
      </c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68"/>
    </row>
    <row r="57" spans="1:57" s="27" customFormat="1" ht="50.25" customHeight="1" x14ac:dyDescent="0.2">
      <c r="A57" s="301" t="s">
        <v>255</v>
      </c>
      <c r="B57" s="299" t="s">
        <v>246</v>
      </c>
      <c r="C57" s="276"/>
      <c r="D57" s="277"/>
      <c r="E57" s="277"/>
      <c r="F57" s="277"/>
      <c r="G57" s="277"/>
      <c r="H57" s="277"/>
      <c r="I57" s="277"/>
      <c r="J57" s="278"/>
      <c r="K57" s="276"/>
      <c r="L57" s="277"/>
      <c r="M57" s="277"/>
      <c r="N57" s="277"/>
      <c r="O57" s="277"/>
      <c r="P57" s="277"/>
      <c r="Q57" s="277"/>
      <c r="R57" s="278"/>
      <c r="S57" s="154"/>
      <c r="T57" s="155"/>
      <c r="U57" s="155"/>
      <c r="V57" s="155"/>
      <c r="W57" s="155"/>
      <c r="X57" s="145"/>
      <c r="Y57" s="145">
        <v>7</v>
      </c>
      <c r="Z57" s="156"/>
      <c r="AA57" s="262"/>
      <c r="AB57" s="265">
        <f>SUM(AC57:AD57)</f>
        <v>76</v>
      </c>
      <c r="AC57" s="266">
        <v>22</v>
      </c>
      <c r="AD57" s="15">
        <f>SUM(AK57:AR57)</f>
        <v>54</v>
      </c>
      <c r="AE57" s="287"/>
      <c r="AF57" s="287"/>
      <c r="AG57" s="187"/>
      <c r="AH57" s="7" t="s">
        <v>83</v>
      </c>
      <c r="AI57" s="8"/>
      <c r="AJ57" s="48"/>
      <c r="AK57" s="250"/>
      <c r="AL57" s="19"/>
      <c r="AM57" s="250"/>
      <c r="AN57" s="19"/>
      <c r="AO57" s="250"/>
      <c r="AP57" s="19"/>
      <c r="AQ57" s="250">
        <v>16</v>
      </c>
      <c r="AR57" s="199">
        <v>38</v>
      </c>
      <c r="AS57" s="229">
        <v>56</v>
      </c>
      <c r="AT57" s="229">
        <v>20</v>
      </c>
      <c r="AU57" s="68"/>
      <c r="AV57" s="68"/>
      <c r="AW57" s="68"/>
      <c r="AX57" s="68"/>
      <c r="AY57" s="68"/>
      <c r="AZ57" s="68"/>
      <c r="BA57" s="68"/>
      <c r="BB57" s="68"/>
      <c r="BC57" s="68"/>
      <c r="BD57" s="68"/>
      <c r="BE57" s="68"/>
    </row>
    <row r="58" spans="1:57" ht="27" x14ac:dyDescent="0.2">
      <c r="A58" s="90"/>
      <c r="B58" s="91" t="s">
        <v>26</v>
      </c>
      <c r="C58" s="149"/>
      <c r="D58" s="150"/>
      <c r="E58" s="150"/>
      <c r="F58" s="150"/>
      <c r="G58" s="150"/>
      <c r="H58" s="150"/>
      <c r="I58" s="150"/>
      <c r="J58" s="151"/>
      <c r="K58" s="149"/>
      <c r="L58" s="150"/>
      <c r="M58" s="150"/>
      <c r="N58" s="150"/>
      <c r="O58" s="150"/>
      <c r="P58" s="150"/>
      <c r="Q58" s="150"/>
      <c r="R58" s="151"/>
      <c r="S58" s="149"/>
      <c r="T58" s="150"/>
      <c r="U58" s="150"/>
      <c r="V58" s="150"/>
      <c r="W58" s="150"/>
      <c r="X58" s="150"/>
      <c r="Y58" s="150"/>
      <c r="Z58" s="151"/>
      <c r="AA58" s="258"/>
      <c r="AB58" s="259"/>
      <c r="AC58" s="260"/>
      <c r="AD58" s="10"/>
      <c r="AE58" s="188"/>
      <c r="AF58" s="188"/>
      <c r="AG58" s="188"/>
      <c r="AH58" s="11"/>
      <c r="AI58" s="12"/>
      <c r="AJ58" s="49"/>
      <c r="AK58" s="59">
        <f t="shared" ref="AK58:AR58" si="27">SUM(AK49:AK57)/AK7</f>
        <v>0</v>
      </c>
      <c r="AL58" s="60">
        <f t="shared" si="27"/>
        <v>0</v>
      </c>
      <c r="AM58" s="59">
        <f t="shared" si="27"/>
        <v>3</v>
      </c>
      <c r="AN58" s="60">
        <f t="shared" si="27"/>
        <v>5</v>
      </c>
      <c r="AO58" s="59">
        <f t="shared" si="27"/>
        <v>0</v>
      </c>
      <c r="AP58" s="60">
        <f t="shared" si="27"/>
        <v>2</v>
      </c>
      <c r="AQ58" s="59">
        <f t="shared" si="27"/>
        <v>2</v>
      </c>
      <c r="AR58" s="198">
        <f t="shared" si="27"/>
        <v>4.6315789473684212</v>
      </c>
      <c r="AS58" s="304"/>
      <c r="AT58" s="304"/>
      <c r="AU58" s="67"/>
      <c r="AV58" s="67"/>
      <c r="AW58" s="67"/>
      <c r="AX58" s="67"/>
      <c r="AY58" s="67"/>
      <c r="AZ58" s="67"/>
      <c r="BA58" s="67"/>
      <c r="BB58" s="67"/>
      <c r="BC58" s="67"/>
      <c r="BD58" s="67"/>
      <c r="BE58" s="67"/>
    </row>
    <row r="59" spans="1:57" s="240" customFormat="1" x14ac:dyDescent="0.2">
      <c r="A59" s="116" t="s">
        <v>78</v>
      </c>
      <c r="B59" s="89" t="s">
        <v>58</v>
      </c>
      <c r="C59" s="157"/>
      <c r="D59" s="158"/>
      <c r="E59" s="158"/>
      <c r="F59" s="158"/>
      <c r="G59" s="158"/>
      <c r="H59" s="158"/>
      <c r="I59" s="158"/>
      <c r="J59" s="159"/>
      <c r="K59" s="157"/>
      <c r="L59" s="158"/>
      <c r="M59" s="158"/>
      <c r="N59" s="158"/>
      <c r="O59" s="158"/>
      <c r="P59" s="158"/>
      <c r="Q59" s="158"/>
      <c r="R59" s="159"/>
      <c r="S59" s="157"/>
      <c r="T59" s="158"/>
      <c r="U59" s="158"/>
      <c r="V59" s="158"/>
      <c r="W59" s="158"/>
      <c r="X59" s="158"/>
      <c r="Y59" s="158"/>
      <c r="Z59" s="159"/>
      <c r="AA59" s="254"/>
      <c r="AB59" s="268">
        <f>SUM(AB60:AB69)</f>
        <v>972</v>
      </c>
      <c r="AC59" s="268">
        <f>SUM(AC60:AC69)</f>
        <v>324</v>
      </c>
      <c r="AD59" s="37">
        <f>SUM(AD60:AD69)</f>
        <v>648</v>
      </c>
      <c r="AE59" s="185"/>
      <c r="AF59" s="185"/>
      <c r="AG59" s="185"/>
      <c r="AH59" s="34"/>
      <c r="AI59" s="35"/>
      <c r="AJ59" s="52"/>
      <c r="AK59" s="37"/>
      <c r="AL59" s="36"/>
      <c r="AM59" s="37"/>
      <c r="AN59" s="36"/>
      <c r="AO59" s="37"/>
      <c r="AP59" s="36"/>
      <c r="AQ59" s="37"/>
      <c r="AR59" s="186"/>
      <c r="AS59" s="228">
        <f>SUM(AS61:AS69)</f>
        <v>972</v>
      </c>
      <c r="AT59" s="225">
        <f>SUM(AT61:AT69)</f>
        <v>0</v>
      </c>
    </row>
    <row r="60" spans="1:57" s="67" customFormat="1" ht="38.25" x14ac:dyDescent="0.2">
      <c r="A60" s="237" t="s">
        <v>59</v>
      </c>
      <c r="B60" s="238" t="s">
        <v>197</v>
      </c>
      <c r="C60" s="152"/>
      <c r="D60" s="145"/>
      <c r="E60" s="145"/>
      <c r="F60" s="145"/>
      <c r="G60" s="145"/>
      <c r="H60" s="145"/>
      <c r="I60" s="145"/>
      <c r="J60" s="153"/>
      <c r="K60" s="152"/>
      <c r="L60" s="145"/>
      <c r="M60" s="145"/>
      <c r="N60" s="145"/>
      <c r="O60" s="145"/>
      <c r="P60" s="145"/>
      <c r="Q60" s="145"/>
      <c r="R60" s="153"/>
      <c r="S60" s="152"/>
      <c r="T60" s="145"/>
      <c r="U60" s="145"/>
      <c r="V60" s="145"/>
      <c r="W60" s="145"/>
      <c r="X60" s="145"/>
      <c r="Y60" s="145"/>
      <c r="Z60" s="153"/>
      <c r="AA60" s="261"/>
      <c r="AB60" s="289"/>
      <c r="AC60" s="290"/>
      <c r="AD60" s="291"/>
      <c r="AE60" s="220"/>
      <c r="AF60" s="220"/>
      <c r="AG60" s="220"/>
      <c r="AH60" s="13"/>
      <c r="AI60" s="14"/>
      <c r="AJ60" s="50"/>
      <c r="AK60" s="18"/>
      <c r="AL60" s="20"/>
      <c r="AM60" s="18"/>
      <c r="AN60" s="20"/>
      <c r="AO60" s="18"/>
      <c r="AP60" s="20"/>
      <c r="AQ60" s="18"/>
      <c r="AR60" s="251"/>
      <c r="AS60" s="229"/>
      <c r="AT60" s="226"/>
    </row>
    <row r="61" spans="1:57" s="67" customFormat="1" x14ac:dyDescent="0.2">
      <c r="A61" s="302" t="s">
        <v>202</v>
      </c>
      <c r="B61" s="125" t="s">
        <v>268</v>
      </c>
      <c r="C61" s="152"/>
      <c r="D61" s="145"/>
      <c r="E61" s="145"/>
      <c r="F61" s="145"/>
      <c r="G61" s="145"/>
      <c r="H61" s="145"/>
      <c r="I61" s="145"/>
      <c r="J61" s="153"/>
      <c r="K61" s="152"/>
      <c r="L61" s="145"/>
      <c r="M61" s="145"/>
      <c r="N61" s="145"/>
      <c r="O61" s="145"/>
      <c r="P61" s="145"/>
      <c r="Q61" s="145"/>
      <c r="R61" s="318">
        <v>8</v>
      </c>
      <c r="S61" s="152">
        <v>1</v>
      </c>
      <c r="T61" s="145">
        <v>2</v>
      </c>
      <c r="U61" s="145">
        <v>3</v>
      </c>
      <c r="V61" s="145">
        <v>4</v>
      </c>
      <c r="W61" s="145">
        <v>5</v>
      </c>
      <c r="X61" s="145">
        <v>6</v>
      </c>
      <c r="Y61" s="145">
        <v>7</v>
      </c>
      <c r="Z61" s="153"/>
      <c r="AA61" s="261"/>
      <c r="AB61" s="289">
        <f t="shared" ref="AB61:AB69" si="28">AC61+AD61</f>
        <v>230</v>
      </c>
      <c r="AC61" s="290">
        <v>80</v>
      </c>
      <c r="AD61" s="291">
        <f>SUM(AK61:AR61)</f>
        <v>150</v>
      </c>
      <c r="AE61" s="220"/>
      <c r="AF61" s="220"/>
      <c r="AG61" s="220"/>
      <c r="AH61" s="300"/>
      <c r="AI61" s="14"/>
      <c r="AJ61" s="50" t="s">
        <v>87</v>
      </c>
      <c r="AK61" s="295">
        <v>16</v>
      </c>
      <c r="AL61" s="294">
        <v>20</v>
      </c>
      <c r="AM61" s="295">
        <v>16</v>
      </c>
      <c r="AN61" s="294">
        <v>20</v>
      </c>
      <c r="AO61" s="295">
        <v>16</v>
      </c>
      <c r="AP61" s="294">
        <v>20</v>
      </c>
      <c r="AQ61" s="295">
        <v>16</v>
      </c>
      <c r="AR61" s="296">
        <v>26</v>
      </c>
      <c r="AS61" s="229">
        <f t="shared" ref="AS61:AS65" si="29">SUM(AB61)</f>
        <v>230</v>
      </c>
      <c r="AT61" s="226"/>
    </row>
    <row r="62" spans="1:57" s="67" customFormat="1" ht="38.25" x14ac:dyDescent="0.2">
      <c r="A62" s="302" t="s">
        <v>203</v>
      </c>
      <c r="B62" s="125" t="s">
        <v>273</v>
      </c>
      <c r="C62" s="152"/>
      <c r="D62" s="145"/>
      <c r="E62" s="145"/>
      <c r="F62" s="145"/>
      <c r="G62" s="145"/>
      <c r="H62" s="145"/>
      <c r="I62" s="145"/>
      <c r="J62" s="153"/>
      <c r="K62" s="152"/>
      <c r="L62" s="145"/>
      <c r="M62" s="145"/>
      <c r="N62" s="145"/>
      <c r="O62" s="145"/>
      <c r="P62" s="145">
        <v>6</v>
      </c>
      <c r="Q62" s="145"/>
      <c r="R62" s="153"/>
      <c r="S62" s="152"/>
      <c r="T62" s="145"/>
      <c r="U62" s="145"/>
      <c r="V62" s="145"/>
      <c r="W62" s="145">
        <v>5</v>
      </c>
      <c r="X62" s="145"/>
      <c r="Y62" s="145"/>
      <c r="Z62" s="153"/>
      <c r="AA62" s="261"/>
      <c r="AB62" s="289">
        <f t="shared" si="28"/>
        <v>108</v>
      </c>
      <c r="AC62" s="290">
        <v>36</v>
      </c>
      <c r="AD62" s="291">
        <f t="shared" ref="AD62:AD69" si="30">SUM(AK62:AR62)</f>
        <v>72</v>
      </c>
      <c r="AE62" s="220"/>
      <c r="AF62" s="220"/>
      <c r="AG62" s="220"/>
      <c r="AH62" s="13" t="s">
        <v>83</v>
      </c>
      <c r="AI62" s="14"/>
      <c r="AJ62" s="50" t="s">
        <v>87</v>
      </c>
      <c r="AK62" s="292"/>
      <c r="AL62" s="293"/>
      <c r="AM62" s="292"/>
      <c r="AN62" s="293"/>
      <c r="AO62" s="292">
        <v>32</v>
      </c>
      <c r="AP62" s="293">
        <v>40</v>
      </c>
      <c r="AQ62" s="292"/>
      <c r="AR62" s="251"/>
      <c r="AS62" s="229">
        <f t="shared" si="29"/>
        <v>108</v>
      </c>
      <c r="AT62" s="226"/>
    </row>
    <row r="63" spans="1:57" s="67" customFormat="1" x14ac:dyDescent="0.2">
      <c r="A63" s="237" t="s">
        <v>60</v>
      </c>
      <c r="B63" s="238" t="s">
        <v>244</v>
      </c>
      <c r="C63" s="152"/>
      <c r="D63" s="145"/>
      <c r="E63" s="145"/>
      <c r="F63" s="145"/>
      <c r="G63" s="145"/>
      <c r="H63" s="145"/>
      <c r="I63" s="145"/>
      <c r="J63" s="153"/>
      <c r="K63" s="152"/>
      <c r="L63" s="145"/>
      <c r="M63" s="145"/>
      <c r="N63" s="145"/>
      <c r="O63" s="145"/>
      <c r="P63" s="145"/>
      <c r="Q63" s="145"/>
      <c r="R63" s="318">
        <v>8</v>
      </c>
      <c r="S63" s="152"/>
      <c r="T63" s="145"/>
      <c r="U63" s="145">
        <v>3</v>
      </c>
      <c r="V63" s="145">
        <v>4</v>
      </c>
      <c r="W63" s="145">
        <v>5</v>
      </c>
      <c r="X63" s="145">
        <v>6</v>
      </c>
      <c r="Y63" s="145">
        <v>7</v>
      </c>
      <c r="Z63" s="153"/>
      <c r="AA63" s="261"/>
      <c r="AB63" s="289">
        <f t="shared" si="28"/>
        <v>161</v>
      </c>
      <c r="AC63" s="290">
        <v>54</v>
      </c>
      <c r="AD63" s="291">
        <f t="shared" si="30"/>
        <v>107</v>
      </c>
      <c r="AE63" s="220"/>
      <c r="AF63" s="220"/>
      <c r="AG63" s="220"/>
      <c r="AH63" s="13"/>
      <c r="AI63" s="14"/>
      <c r="AJ63" s="50" t="s">
        <v>87</v>
      </c>
      <c r="AK63" s="292"/>
      <c r="AL63" s="293"/>
      <c r="AM63" s="292">
        <v>16</v>
      </c>
      <c r="AN63" s="293">
        <v>20</v>
      </c>
      <c r="AO63" s="292">
        <v>16</v>
      </c>
      <c r="AP63" s="293">
        <v>20</v>
      </c>
      <c r="AQ63" s="292">
        <v>16</v>
      </c>
      <c r="AR63" s="251">
        <v>19</v>
      </c>
      <c r="AS63" s="229">
        <f t="shared" si="29"/>
        <v>161</v>
      </c>
      <c r="AT63" s="226"/>
    </row>
    <row r="64" spans="1:57" s="67" customFormat="1" ht="25.5" x14ac:dyDescent="0.2">
      <c r="A64" s="237" t="s">
        <v>61</v>
      </c>
      <c r="B64" s="238" t="s">
        <v>245</v>
      </c>
      <c r="C64" s="152"/>
      <c r="D64" s="145"/>
      <c r="E64" s="145"/>
      <c r="F64" s="145"/>
      <c r="G64" s="145"/>
      <c r="H64" s="145"/>
      <c r="I64" s="145"/>
      <c r="J64" s="153"/>
      <c r="K64" s="152"/>
      <c r="L64" s="145"/>
      <c r="M64" s="145"/>
      <c r="N64" s="145"/>
      <c r="O64" s="145"/>
      <c r="P64" s="145"/>
      <c r="Q64" s="145"/>
      <c r="R64" s="153">
        <v>8</v>
      </c>
      <c r="S64" s="152"/>
      <c r="T64" s="145"/>
      <c r="U64" s="145">
        <v>3</v>
      </c>
      <c r="V64" s="145">
        <v>4</v>
      </c>
      <c r="W64" s="145">
        <v>5</v>
      </c>
      <c r="X64" s="145">
        <v>6</v>
      </c>
      <c r="Y64" s="145">
        <v>7</v>
      </c>
      <c r="Z64" s="153"/>
      <c r="AA64" s="261"/>
      <c r="AB64" s="289">
        <f t="shared" si="28"/>
        <v>151</v>
      </c>
      <c r="AC64" s="290">
        <v>44</v>
      </c>
      <c r="AD64" s="291">
        <f t="shared" si="30"/>
        <v>107</v>
      </c>
      <c r="AE64" s="220"/>
      <c r="AF64" s="220"/>
      <c r="AG64" s="220"/>
      <c r="AH64" s="13" t="s">
        <v>83</v>
      </c>
      <c r="AI64" s="239"/>
      <c r="AJ64" s="50" t="s">
        <v>87</v>
      </c>
      <c r="AK64" s="292"/>
      <c r="AL64" s="293"/>
      <c r="AM64" s="292">
        <v>16</v>
      </c>
      <c r="AN64" s="293">
        <v>20</v>
      </c>
      <c r="AO64" s="292">
        <v>16</v>
      </c>
      <c r="AP64" s="293">
        <v>20</v>
      </c>
      <c r="AQ64" s="292">
        <v>16</v>
      </c>
      <c r="AR64" s="251">
        <v>19</v>
      </c>
      <c r="AS64" s="229">
        <f t="shared" si="29"/>
        <v>151</v>
      </c>
      <c r="AT64" s="226"/>
    </row>
    <row r="65" spans="1:57" s="67" customFormat="1" x14ac:dyDescent="0.2">
      <c r="A65" s="237" t="s">
        <v>184</v>
      </c>
      <c r="B65" s="238" t="s">
        <v>250</v>
      </c>
      <c r="C65" s="152"/>
      <c r="D65" s="145"/>
      <c r="E65" s="145"/>
      <c r="F65" s="145"/>
      <c r="G65" s="145"/>
      <c r="H65" s="145"/>
      <c r="I65" s="145"/>
      <c r="J65" s="153"/>
      <c r="K65" s="152"/>
      <c r="L65" s="145"/>
      <c r="M65" s="145"/>
      <c r="N65" s="145"/>
      <c r="O65" s="145"/>
      <c r="P65" s="145"/>
      <c r="Q65" s="145"/>
      <c r="R65" s="318">
        <v>8</v>
      </c>
      <c r="S65" s="152"/>
      <c r="T65" s="145"/>
      <c r="U65" s="145"/>
      <c r="V65" s="145"/>
      <c r="W65" s="145"/>
      <c r="X65" s="145"/>
      <c r="Y65" s="145">
        <v>7</v>
      </c>
      <c r="Z65" s="153"/>
      <c r="AA65" s="261"/>
      <c r="AB65" s="289">
        <f t="shared" si="28"/>
        <v>45</v>
      </c>
      <c r="AC65" s="290">
        <v>10</v>
      </c>
      <c r="AD65" s="291">
        <f t="shared" si="30"/>
        <v>35</v>
      </c>
      <c r="AE65" s="220"/>
      <c r="AF65" s="220"/>
      <c r="AG65" s="220"/>
      <c r="AH65" s="13" t="s">
        <v>83</v>
      </c>
      <c r="AI65" s="14"/>
      <c r="AJ65" s="50"/>
      <c r="AK65" s="292"/>
      <c r="AL65" s="293"/>
      <c r="AM65" s="292"/>
      <c r="AN65" s="293"/>
      <c r="AO65" s="292"/>
      <c r="AP65" s="293"/>
      <c r="AQ65" s="292">
        <v>16</v>
      </c>
      <c r="AR65" s="251">
        <v>19</v>
      </c>
      <c r="AS65" s="229">
        <f t="shared" si="29"/>
        <v>45</v>
      </c>
      <c r="AT65" s="226"/>
    </row>
    <row r="66" spans="1:57" s="67" customFormat="1" ht="53.25" customHeight="1" x14ac:dyDescent="0.2">
      <c r="A66" s="237" t="s">
        <v>198</v>
      </c>
      <c r="B66" s="238" t="s">
        <v>242</v>
      </c>
      <c r="C66" s="152"/>
      <c r="D66" s="145"/>
      <c r="E66" s="145"/>
      <c r="F66" s="145"/>
      <c r="G66" s="145"/>
      <c r="H66" s="145"/>
      <c r="I66" s="145"/>
      <c r="J66" s="153"/>
      <c r="K66" s="152"/>
      <c r="L66" s="145"/>
      <c r="M66" s="145"/>
      <c r="N66" s="145"/>
      <c r="O66" s="145"/>
      <c r="P66" s="145"/>
      <c r="Q66" s="145"/>
      <c r="R66" s="153">
        <v>8</v>
      </c>
      <c r="S66" s="152"/>
      <c r="T66" s="145"/>
      <c r="U66" s="145"/>
      <c r="V66" s="145"/>
      <c r="W66" s="145"/>
      <c r="X66" s="145"/>
      <c r="Y66" s="145"/>
      <c r="Z66" s="153"/>
      <c r="AA66" s="261"/>
      <c r="AB66" s="289"/>
      <c r="AC66" s="290"/>
      <c r="AD66" s="291"/>
      <c r="AE66" s="220"/>
      <c r="AF66" s="220"/>
      <c r="AG66" s="220"/>
      <c r="AH66" s="13"/>
      <c r="AI66" s="14"/>
      <c r="AJ66" s="50"/>
      <c r="AK66" s="18"/>
      <c r="AL66" s="20"/>
      <c r="AM66" s="18"/>
      <c r="AN66" s="20"/>
      <c r="AO66" s="18"/>
      <c r="AP66" s="20"/>
      <c r="AQ66" s="18"/>
      <c r="AR66" s="199"/>
      <c r="AS66" s="229"/>
      <c r="AT66" s="226"/>
    </row>
    <row r="67" spans="1:57" s="67" customFormat="1" x14ac:dyDescent="0.2">
      <c r="A67" s="302" t="s">
        <v>199</v>
      </c>
      <c r="B67" s="299" t="s">
        <v>240</v>
      </c>
      <c r="C67" s="152"/>
      <c r="D67" s="145"/>
      <c r="E67" s="145"/>
      <c r="F67" s="145"/>
      <c r="G67" s="145"/>
      <c r="H67" s="145"/>
      <c r="I67" s="145"/>
      <c r="J67" s="153"/>
      <c r="K67" s="152"/>
      <c r="L67" s="145"/>
      <c r="M67" s="145"/>
      <c r="N67" s="145"/>
      <c r="O67" s="145"/>
      <c r="P67" s="145"/>
      <c r="Q67" s="145"/>
      <c r="R67" s="153"/>
      <c r="S67" s="152"/>
      <c r="T67" s="145"/>
      <c r="U67" s="145"/>
      <c r="V67" s="145"/>
      <c r="W67" s="145">
        <v>5</v>
      </c>
      <c r="X67" s="145">
        <v>6</v>
      </c>
      <c r="Y67" s="145">
        <v>7</v>
      </c>
      <c r="Z67" s="153"/>
      <c r="AA67" s="261"/>
      <c r="AB67" s="289">
        <f t="shared" si="28"/>
        <v>99</v>
      </c>
      <c r="AC67" s="290">
        <v>28</v>
      </c>
      <c r="AD67" s="291">
        <f t="shared" si="30"/>
        <v>71</v>
      </c>
      <c r="AE67" s="220"/>
      <c r="AF67" s="220"/>
      <c r="AG67" s="220"/>
      <c r="AH67" s="300" t="s">
        <v>83</v>
      </c>
      <c r="AI67" s="14"/>
      <c r="AJ67" s="50"/>
      <c r="AK67" s="18"/>
      <c r="AL67" s="20"/>
      <c r="AM67" s="18"/>
      <c r="AN67" s="20"/>
      <c r="AO67" s="292">
        <v>16</v>
      </c>
      <c r="AP67" s="293">
        <v>20</v>
      </c>
      <c r="AQ67" s="292">
        <v>16</v>
      </c>
      <c r="AR67" s="251">
        <v>19</v>
      </c>
      <c r="AS67" s="229">
        <f t="shared" ref="AS67:AS69" si="31">SUM(AB67)</f>
        <v>99</v>
      </c>
      <c r="AT67" s="226"/>
    </row>
    <row r="68" spans="1:57" s="67" customFormat="1" ht="41.25" customHeight="1" x14ac:dyDescent="0.2">
      <c r="A68" s="302" t="s">
        <v>200</v>
      </c>
      <c r="B68" s="125" t="s">
        <v>274</v>
      </c>
      <c r="C68" s="152"/>
      <c r="D68" s="145"/>
      <c r="E68" s="145"/>
      <c r="F68" s="145"/>
      <c r="G68" s="145"/>
      <c r="H68" s="145"/>
      <c r="I68" s="145"/>
      <c r="J68" s="153"/>
      <c r="K68" s="152"/>
      <c r="L68" s="145"/>
      <c r="M68" s="145"/>
      <c r="N68" s="145"/>
      <c r="O68" s="145"/>
      <c r="P68" s="145">
        <v>6</v>
      </c>
      <c r="Q68" s="145"/>
      <c r="R68" s="153"/>
      <c r="S68" s="152"/>
      <c r="T68" s="145"/>
      <c r="U68" s="145"/>
      <c r="V68" s="145"/>
      <c r="W68" s="145">
        <v>5</v>
      </c>
      <c r="X68" s="145"/>
      <c r="Y68" s="145">
        <v>7</v>
      </c>
      <c r="Z68" s="153"/>
      <c r="AA68" s="261"/>
      <c r="AB68" s="289">
        <f t="shared" si="28"/>
        <v>125</v>
      </c>
      <c r="AC68" s="290">
        <v>54</v>
      </c>
      <c r="AD68" s="291">
        <f t="shared" si="30"/>
        <v>71</v>
      </c>
      <c r="AE68" s="220"/>
      <c r="AF68" s="220"/>
      <c r="AG68" s="220"/>
      <c r="AH68" s="13"/>
      <c r="AI68" s="14"/>
      <c r="AJ68" s="50" t="s">
        <v>87</v>
      </c>
      <c r="AK68" s="18"/>
      <c r="AL68" s="20"/>
      <c r="AM68" s="18"/>
      <c r="AN68" s="20"/>
      <c r="AO68" s="292">
        <v>16</v>
      </c>
      <c r="AP68" s="293">
        <v>20</v>
      </c>
      <c r="AQ68" s="292">
        <v>16</v>
      </c>
      <c r="AR68" s="251">
        <v>19</v>
      </c>
      <c r="AS68" s="229">
        <f t="shared" si="31"/>
        <v>125</v>
      </c>
      <c r="AT68" s="226"/>
    </row>
    <row r="69" spans="1:57" s="67" customFormat="1" ht="37.5" customHeight="1" x14ac:dyDescent="0.2">
      <c r="A69" s="302" t="s">
        <v>201</v>
      </c>
      <c r="B69" s="125" t="s">
        <v>275</v>
      </c>
      <c r="C69" s="152"/>
      <c r="D69" s="145"/>
      <c r="E69" s="145"/>
      <c r="F69" s="145"/>
      <c r="G69" s="145"/>
      <c r="H69" s="145"/>
      <c r="I69" s="145"/>
      <c r="J69" s="153"/>
      <c r="K69" s="152"/>
      <c r="L69" s="145"/>
      <c r="M69" s="145"/>
      <c r="N69" s="145"/>
      <c r="O69" s="145"/>
      <c r="P69" s="145"/>
      <c r="Q69" s="145"/>
      <c r="R69" s="153"/>
      <c r="S69" s="152"/>
      <c r="T69" s="145"/>
      <c r="U69" s="145"/>
      <c r="V69" s="145"/>
      <c r="W69" s="145"/>
      <c r="X69" s="145"/>
      <c r="Y69" s="145">
        <v>7</v>
      </c>
      <c r="Z69" s="153"/>
      <c r="AA69" s="261"/>
      <c r="AB69" s="289">
        <f t="shared" si="28"/>
        <v>53</v>
      </c>
      <c r="AC69" s="290">
        <v>18</v>
      </c>
      <c r="AD69" s="291">
        <f t="shared" si="30"/>
        <v>35</v>
      </c>
      <c r="AE69" s="220"/>
      <c r="AF69" s="220"/>
      <c r="AG69" s="220"/>
      <c r="AH69" s="13"/>
      <c r="AI69" s="14" t="s">
        <v>77</v>
      </c>
      <c r="AJ69" s="50"/>
      <c r="AK69" s="18"/>
      <c r="AL69" s="20"/>
      <c r="AM69" s="18"/>
      <c r="AN69" s="20"/>
      <c r="AO69" s="292"/>
      <c r="AP69" s="293"/>
      <c r="AQ69" s="292">
        <v>16</v>
      </c>
      <c r="AR69" s="251">
        <v>19</v>
      </c>
      <c r="AS69" s="229">
        <f t="shared" si="31"/>
        <v>53</v>
      </c>
      <c r="AT69" s="226"/>
    </row>
    <row r="70" spans="1:57" s="6" customFormat="1" ht="27" x14ac:dyDescent="0.2">
      <c r="A70" s="90"/>
      <c r="B70" s="91" t="s">
        <v>26</v>
      </c>
      <c r="C70" s="149"/>
      <c r="D70" s="150"/>
      <c r="E70" s="150"/>
      <c r="F70" s="150"/>
      <c r="G70" s="150"/>
      <c r="H70" s="150"/>
      <c r="I70" s="150"/>
      <c r="J70" s="151"/>
      <c r="K70" s="149"/>
      <c r="L70" s="150"/>
      <c r="M70" s="150"/>
      <c r="N70" s="150"/>
      <c r="O70" s="150"/>
      <c r="P70" s="150"/>
      <c r="Q70" s="150"/>
      <c r="R70" s="151"/>
      <c r="S70" s="149"/>
      <c r="T70" s="150"/>
      <c r="U70" s="150"/>
      <c r="V70" s="150"/>
      <c r="W70" s="150"/>
      <c r="X70" s="150"/>
      <c r="Y70" s="150"/>
      <c r="Z70" s="151"/>
      <c r="AA70" s="258"/>
      <c r="AB70" s="259"/>
      <c r="AC70" s="260"/>
      <c r="AD70" s="10"/>
      <c r="AE70" s="188"/>
      <c r="AF70" s="188"/>
      <c r="AG70" s="188"/>
      <c r="AH70" s="11"/>
      <c r="AI70" s="12"/>
      <c r="AJ70" s="49"/>
      <c r="AK70" s="59">
        <f>SUM(AK60:AK69)/16</f>
        <v>1</v>
      </c>
      <c r="AL70" s="60">
        <f>SUM(AL60:AL69)/20</f>
        <v>1</v>
      </c>
      <c r="AM70" s="59">
        <f>SUM(AM60:AM69)/16</f>
        <v>3</v>
      </c>
      <c r="AN70" s="60">
        <f>SUM(AN60:AN69)/20</f>
        <v>3</v>
      </c>
      <c r="AO70" s="59">
        <f>SUM(AO60:AO69)/16</f>
        <v>7</v>
      </c>
      <c r="AP70" s="60">
        <f>SUM(AP60:AP69)/20</f>
        <v>7</v>
      </c>
      <c r="AQ70" s="59">
        <f>SUM(AQ60:AQ69)/16</f>
        <v>7</v>
      </c>
      <c r="AR70" s="198">
        <f>SUM(AR60:AR69)/19</f>
        <v>7.3684210526315788</v>
      </c>
      <c r="AS70" s="304"/>
      <c r="AT70" s="304"/>
    </row>
    <row r="71" spans="1:57" s="100" customFormat="1" ht="39" customHeight="1" x14ac:dyDescent="0.2">
      <c r="A71" s="92" t="s">
        <v>62</v>
      </c>
      <c r="B71" s="93" t="s">
        <v>84</v>
      </c>
      <c r="C71" s="160"/>
      <c r="D71" s="161"/>
      <c r="E71" s="161"/>
      <c r="F71" s="161"/>
      <c r="G71" s="161"/>
      <c r="H71" s="161"/>
      <c r="I71" s="161"/>
      <c r="J71" s="162"/>
      <c r="K71" s="160"/>
      <c r="L71" s="161"/>
      <c r="M71" s="161"/>
      <c r="N71" s="161"/>
      <c r="O71" s="161"/>
      <c r="P71" s="161"/>
      <c r="Q71" s="161"/>
      <c r="R71" s="162"/>
      <c r="S71" s="160"/>
      <c r="T71" s="161"/>
      <c r="U71" s="161"/>
      <c r="V71" s="161"/>
      <c r="W71" s="161"/>
      <c r="X71" s="161"/>
      <c r="Y71" s="161"/>
      <c r="Z71" s="162"/>
      <c r="AA71" s="263"/>
      <c r="AB71" s="273" t="str">
        <f>AB72</f>
        <v>1 нед</v>
      </c>
      <c r="AC71" s="273">
        <f>SUM(AC72:AC72)</f>
        <v>0</v>
      </c>
      <c r="AD71" s="273">
        <f>SUM(AD72:AD72)</f>
        <v>36</v>
      </c>
      <c r="AE71" s="190"/>
      <c r="AF71" s="190"/>
      <c r="AG71" s="190"/>
      <c r="AH71" s="96"/>
      <c r="AI71" s="97"/>
      <c r="AJ71" s="98"/>
      <c r="AK71" s="95"/>
      <c r="AL71" s="99"/>
      <c r="AM71" s="95"/>
      <c r="AN71" s="99"/>
      <c r="AO71" s="95"/>
      <c r="AP71" s="99"/>
      <c r="AQ71" s="95"/>
      <c r="AR71" s="201"/>
      <c r="AS71" s="204"/>
      <c r="AT71" s="204"/>
    </row>
    <row r="72" spans="1:57" s="110" customFormat="1" x14ac:dyDescent="0.2">
      <c r="A72" s="101" t="s">
        <v>63</v>
      </c>
      <c r="B72" s="102" t="s">
        <v>66</v>
      </c>
      <c r="C72" s="143"/>
      <c r="D72" s="144"/>
      <c r="E72" s="144"/>
      <c r="F72" s="144"/>
      <c r="G72" s="144"/>
      <c r="H72" s="144"/>
      <c r="I72" s="144"/>
      <c r="J72" s="163"/>
      <c r="K72" s="143"/>
      <c r="L72" s="144"/>
      <c r="M72" s="144"/>
      <c r="N72" s="144">
        <v>4</v>
      </c>
      <c r="O72" s="144"/>
      <c r="P72" s="144"/>
      <c r="Q72" s="144"/>
      <c r="R72" s="163"/>
      <c r="S72" s="143"/>
      <c r="T72" s="144"/>
      <c r="U72" s="144">
        <v>3</v>
      </c>
      <c r="V72" s="144"/>
      <c r="W72" s="144"/>
      <c r="X72" s="144"/>
      <c r="Y72" s="144"/>
      <c r="Z72" s="163"/>
      <c r="AA72" s="264"/>
      <c r="AB72" s="274" t="str">
        <f>CONCATENATE(SUM(AD72)/36," нед")</f>
        <v>1 нед</v>
      </c>
      <c r="AC72" s="275"/>
      <c r="AD72" s="275">
        <f t="shared" ref="AD72" si="32">SUM(AK72:AR72)</f>
        <v>36</v>
      </c>
      <c r="AE72" s="187">
        <v>0</v>
      </c>
      <c r="AF72" s="187">
        <v>36</v>
      </c>
      <c r="AG72" s="191"/>
      <c r="AH72" s="106"/>
      <c r="AI72" s="107"/>
      <c r="AJ72" s="108" t="s">
        <v>87</v>
      </c>
      <c r="AK72" s="104"/>
      <c r="AL72" s="109"/>
      <c r="AM72" s="104">
        <v>18</v>
      </c>
      <c r="AN72" s="109">
        <v>18</v>
      </c>
      <c r="AO72" s="104"/>
      <c r="AP72" s="109"/>
      <c r="AQ72" s="104"/>
      <c r="AR72" s="191"/>
      <c r="AS72" s="205"/>
      <c r="AT72" s="205"/>
    </row>
    <row r="73" spans="1:57" s="27" customFormat="1" ht="77.25" customHeight="1" x14ac:dyDescent="0.2">
      <c r="A73" s="111" t="s">
        <v>53</v>
      </c>
      <c r="B73" s="112" t="s">
        <v>204</v>
      </c>
      <c r="C73" s="154"/>
      <c r="D73" s="155"/>
      <c r="E73" s="155"/>
      <c r="F73" s="155"/>
      <c r="G73" s="155"/>
      <c r="H73" s="155"/>
      <c r="I73" s="155"/>
      <c r="J73" s="156">
        <v>8</v>
      </c>
      <c r="K73" s="154"/>
      <c r="L73" s="155"/>
      <c r="M73" s="155"/>
      <c r="N73" s="155"/>
      <c r="O73" s="155"/>
      <c r="P73" s="155"/>
      <c r="Q73" s="155"/>
      <c r="R73" s="156"/>
      <c r="S73" s="154"/>
      <c r="T73" s="155"/>
      <c r="U73" s="155"/>
      <c r="V73" s="155"/>
      <c r="W73" s="155"/>
      <c r="X73" s="155"/>
      <c r="Y73" s="155"/>
      <c r="Z73" s="156"/>
      <c r="AA73" s="262"/>
      <c r="AB73" s="269">
        <f>SUM(AB74,AB78)</f>
        <v>720</v>
      </c>
      <c r="AC73" s="269">
        <f>SUM(AC74,AC78)</f>
        <v>236</v>
      </c>
      <c r="AD73" s="45">
        <f>SUM(AD74,AD78)</f>
        <v>484</v>
      </c>
      <c r="AE73" s="189"/>
      <c r="AF73" s="189"/>
      <c r="AG73" s="189"/>
      <c r="AH73" s="23"/>
      <c r="AI73" s="24"/>
      <c r="AJ73" s="51"/>
      <c r="AK73" s="26"/>
      <c r="AL73" s="25"/>
      <c r="AM73" s="26"/>
      <c r="AN73" s="25"/>
      <c r="AO73" s="26"/>
      <c r="AP73" s="25"/>
      <c r="AQ73" s="26"/>
      <c r="AR73" s="200"/>
      <c r="AS73" s="231">
        <f>SUM(AS74,AS78)</f>
        <v>664</v>
      </c>
      <c r="AT73" s="231">
        <f>SUM(AT74,AT78)</f>
        <v>56</v>
      </c>
      <c r="AU73" s="68"/>
      <c r="AV73" s="68"/>
      <c r="AW73" s="68"/>
      <c r="AX73" s="68"/>
      <c r="AY73" s="68"/>
      <c r="AZ73" s="68"/>
      <c r="BA73" s="68"/>
      <c r="BB73" s="68"/>
      <c r="BC73" s="68"/>
      <c r="BD73" s="68"/>
      <c r="BE73" s="68"/>
    </row>
    <row r="74" spans="1:57" s="27" customFormat="1" ht="27" customHeight="1" x14ac:dyDescent="0.2">
      <c r="A74" s="111" t="s">
        <v>54</v>
      </c>
      <c r="B74" s="112" t="s">
        <v>205</v>
      </c>
      <c r="C74" s="154"/>
      <c r="D74" s="155"/>
      <c r="E74" s="155"/>
      <c r="F74" s="155"/>
      <c r="G74" s="155"/>
      <c r="H74" s="155"/>
      <c r="I74" s="155"/>
      <c r="J74" s="156"/>
      <c r="K74" s="154"/>
      <c r="L74" s="155"/>
      <c r="M74" s="155"/>
      <c r="N74" s="155"/>
      <c r="O74" s="155"/>
      <c r="P74" s="155"/>
      <c r="Q74" s="155"/>
      <c r="R74" s="156"/>
      <c r="S74" s="154"/>
      <c r="T74" s="155"/>
      <c r="U74" s="155"/>
      <c r="V74" s="155"/>
      <c r="W74" s="155"/>
      <c r="X74" s="155"/>
      <c r="Y74" s="155"/>
      <c r="Z74" s="156"/>
      <c r="AA74" s="262"/>
      <c r="AB74" s="269">
        <f>SUM(AB75:AB77)</f>
        <v>182</v>
      </c>
      <c r="AC74" s="269">
        <f>SUM(AC75:AC77)</f>
        <v>56</v>
      </c>
      <c r="AD74" s="45">
        <f>SUM(AD75:AD77)</f>
        <v>126</v>
      </c>
      <c r="AE74" s="189"/>
      <c r="AF74" s="189"/>
      <c r="AG74" s="189"/>
      <c r="AH74" s="23"/>
      <c r="AI74" s="24"/>
      <c r="AJ74" s="51"/>
      <c r="AK74" s="26"/>
      <c r="AL74" s="25"/>
      <c r="AM74" s="26"/>
      <c r="AN74" s="25"/>
      <c r="AO74" s="26"/>
      <c r="AP74" s="25"/>
      <c r="AQ74" s="26"/>
      <c r="AR74" s="200"/>
      <c r="AS74" s="231">
        <f>SUM(AS75:AS77)</f>
        <v>182</v>
      </c>
      <c r="AT74" s="231">
        <f>SUM(AT75:AT77)</f>
        <v>0</v>
      </c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</row>
    <row r="75" spans="1:57" s="6" customFormat="1" ht="29.25" customHeight="1" x14ac:dyDescent="0.2">
      <c r="A75" s="301" t="s">
        <v>263</v>
      </c>
      <c r="B75" s="114" t="s">
        <v>206</v>
      </c>
      <c r="C75" s="152"/>
      <c r="D75" s="145"/>
      <c r="E75" s="145"/>
      <c r="F75" s="145"/>
      <c r="G75" s="145"/>
      <c r="H75" s="145"/>
      <c r="I75" s="145"/>
      <c r="J75" s="153"/>
      <c r="K75" s="152"/>
      <c r="L75" s="145"/>
      <c r="M75" s="145"/>
      <c r="N75" s="145"/>
      <c r="O75" s="145"/>
      <c r="P75" s="145"/>
      <c r="Q75" s="145"/>
      <c r="R75" s="153"/>
      <c r="S75" s="152"/>
      <c r="T75" s="145"/>
      <c r="U75" s="145"/>
      <c r="V75" s="145"/>
      <c r="W75" s="145"/>
      <c r="X75" s="145"/>
      <c r="Y75" s="145"/>
      <c r="Z75" s="153"/>
      <c r="AA75" s="261"/>
      <c r="AB75" s="265">
        <f t="shared" ref="AB75" si="33">AC75+AD75</f>
        <v>58</v>
      </c>
      <c r="AC75" s="266">
        <v>20</v>
      </c>
      <c r="AD75" s="15">
        <f t="shared" ref="AD75:AD79" si="34">SUM(AK75:AR75)</f>
        <v>38</v>
      </c>
      <c r="AE75" s="287"/>
      <c r="AF75" s="287"/>
      <c r="AG75" s="187"/>
      <c r="AH75" s="13" t="s">
        <v>83</v>
      </c>
      <c r="AI75" s="14"/>
      <c r="AJ75" s="50"/>
      <c r="AK75" s="18"/>
      <c r="AL75" s="20"/>
      <c r="AM75" s="18"/>
      <c r="AN75" s="20"/>
      <c r="AO75" s="18"/>
      <c r="AP75" s="20"/>
      <c r="AQ75" s="18"/>
      <c r="AR75" s="199">
        <v>38</v>
      </c>
      <c r="AS75" s="229">
        <v>58</v>
      </c>
      <c r="AT75" s="226"/>
      <c r="AU75" s="67"/>
      <c r="AV75" s="67"/>
      <c r="AW75" s="67"/>
      <c r="AX75" s="67"/>
      <c r="AY75" s="67"/>
      <c r="AZ75" s="67"/>
      <c r="BA75" s="67"/>
      <c r="BB75" s="67"/>
      <c r="BC75" s="67"/>
      <c r="BD75" s="67"/>
      <c r="BE75" s="67"/>
    </row>
    <row r="76" spans="1:57" s="6" customFormat="1" ht="22.5" x14ac:dyDescent="0.2">
      <c r="A76" s="301" t="s">
        <v>264</v>
      </c>
      <c r="B76" s="114" t="s">
        <v>208</v>
      </c>
      <c r="C76" s="152"/>
      <c r="D76" s="145"/>
      <c r="E76" s="145"/>
      <c r="F76" s="145"/>
      <c r="G76" s="145"/>
      <c r="H76" s="145"/>
      <c r="I76" s="145"/>
      <c r="J76" s="153"/>
      <c r="K76" s="152"/>
      <c r="L76" s="145"/>
      <c r="M76" s="145"/>
      <c r="N76" s="145"/>
      <c r="O76" s="145"/>
      <c r="P76" s="145"/>
      <c r="Q76" s="145"/>
      <c r="R76" s="153"/>
      <c r="S76" s="152">
        <v>1</v>
      </c>
      <c r="T76" s="145">
        <v>2</v>
      </c>
      <c r="U76" s="145"/>
      <c r="V76" s="145"/>
      <c r="W76" s="145"/>
      <c r="X76" s="145"/>
      <c r="Y76" s="145"/>
      <c r="Z76" s="153"/>
      <c r="AA76" s="261"/>
      <c r="AB76" s="265">
        <f>SUM(AC76:AD76)</f>
        <v>76</v>
      </c>
      <c r="AC76" s="266">
        <v>20</v>
      </c>
      <c r="AD76" s="15">
        <f t="shared" si="34"/>
        <v>56</v>
      </c>
      <c r="AE76" s="287"/>
      <c r="AF76" s="287"/>
      <c r="AG76" s="187"/>
      <c r="AH76" s="13" t="s">
        <v>83</v>
      </c>
      <c r="AI76" s="14"/>
      <c r="AJ76" s="50" t="s">
        <v>87</v>
      </c>
      <c r="AK76" s="18">
        <v>16</v>
      </c>
      <c r="AL76" s="20">
        <v>40</v>
      </c>
      <c r="AM76" s="18"/>
      <c r="AN76" s="20"/>
      <c r="AO76" s="18"/>
      <c r="AP76" s="20"/>
      <c r="AQ76" s="18"/>
      <c r="AR76" s="199"/>
      <c r="AS76" s="229">
        <v>76</v>
      </c>
      <c r="AT76" s="226"/>
    </row>
    <row r="77" spans="1:57" s="6" customFormat="1" ht="22.5" x14ac:dyDescent="0.2">
      <c r="A77" s="301" t="s">
        <v>265</v>
      </c>
      <c r="B77" s="125" t="s">
        <v>248</v>
      </c>
      <c r="C77" s="152"/>
      <c r="D77" s="145"/>
      <c r="E77" s="145"/>
      <c r="F77" s="145"/>
      <c r="G77" s="145"/>
      <c r="H77" s="145"/>
      <c r="I77" s="145"/>
      <c r="J77" s="153"/>
      <c r="K77" s="152"/>
      <c r="L77" s="145"/>
      <c r="M77" s="145"/>
      <c r="N77" s="145"/>
      <c r="O77" s="145">
        <v>5</v>
      </c>
      <c r="P77" s="145"/>
      <c r="Q77" s="145"/>
      <c r="R77" s="153"/>
      <c r="S77" s="152"/>
      <c r="T77" s="145"/>
      <c r="U77" s="145"/>
      <c r="V77" s="145"/>
      <c r="W77" s="145"/>
      <c r="X77" s="145"/>
      <c r="Y77" s="145"/>
      <c r="Z77" s="153"/>
      <c r="AA77" s="261"/>
      <c r="AB77" s="265">
        <f t="shared" ref="AB77" si="35">SUM(AC77:AD77)</f>
        <v>48</v>
      </c>
      <c r="AC77" s="266">
        <v>16</v>
      </c>
      <c r="AD77" s="15">
        <f t="shared" si="34"/>
        <v>32</v>
      </c>
      <c r="AE77" s="287"/>
      <c r="AF77" s="288"/>
      <c r="AG77" s="187"/>
      <c r="AH77" s="13" t="s">
        <v>83</v>
      </c>
      <c r="AI77" s="14"/>
      <c r="AJ77" s="50"/>
      <c r="AK77" s="18"/>
      <c r="AL77" s="20"/>
      <c r="AM77" s="18"/>
      <c r="AN77" s="20"/>
      <c r="AO77" s="292">
        <v>32</v>
      </c>
      <c r="AP77" s="281"/>
      <c r="AQ77" s="18"/>
      <c r="AR77" s="199"/>
      <c r="AS77" s="226">
        <v>48</v>
      </c>
      <c r="AT77" s="229"/>
      <c r="AU77" s="67"/>
      <c r="AV77" s="67"/>
      <c r="AW77" s="67"/>
      <c r="AX77" s="67"/>
      <c r="AY77" s="67"/>
      <c r="AZ77" s="67"/>
      <c r="BA77" s="67"/>
      <c r="BB77" s="67"/>
      <c r="BC77" s="67"/>
      <c r="BD77" s="67"/>
      <c r="BE77" s="67"/>
    </row>
    <row r="78" spans="1:57" s="27" customFormat="1" ht="37.5" customHeight="1" x14ac:dyDescent="0.2">
      <c r="A78" s="111" t="s">
        <v>55</v>
      </c>
      <c r="B78" s="112" t="s">
        <v>207</v>
      </c>
      <c r="C78" s="154"/>
      <c r="D78" s="155"/>
      <c r="E78" s="155"/>
      <c r="F78" s="155"/>
      <c r="G78" s="155"/>
      <c r="H78" s="155"/>
      <c r="I78" s="155"/>
      <c r="J78" s="156"/>
      <c r="K78" s="154"/>
      <c r="L78" s="155"/>
      <c r="M78" s="155"/>
      <c r="N78" s="155"/>
      <c r="O78" s="155"/>
      <c r="P78" s="155"/>
      <c r="Q78" s="155"/>
      <c r="R78" s="156"/>
      <c r="S78" s="154"/>
      <c r="T78" s="155"/>
      <c r="U78" s="155"/>
      <c r="V78" s="155"/>
      <c r="W78" s="155"/>
      <c r="X78" s="155"/>
      <c r="Y78" s="155"/>
      <c r="Z78" s="156"/>
      <c r="AA78" s="262"/>
      <c r="AB78" s="45">
        <f>SUM(AB79:AB86)</f>
        <v>538</v>
      </c>
      <c r="AC78" s="269">
        <f>SUM(AC79:AC86)</f>
        <v>180</v>
      </c>
      <c r="AD78" s="45">
        <f>SUM(AD79:AD86)</f>
        <v>358</v>
      </c>
      <c r="AE78" s="189"/>
      <c r="AF78" s="189"/>
      <c r="AG78" s="189"/>
      <c r="AH78" s="23"/>
      <c r="AI78" s="24"/>
      <c r="AJ78" s="51"/>
      <c r="AK78" s="26"/>
      <c r="AL78" s="25"/>
      <c r="AM78" s="26"/>
      <c r="AN78" s="25"/>
      <c r="AO78" s="26"/>
      <c r="AP78" s="25"/>
      <c r="AQ78" s="26"/>
      <c r="AR78" s="200"/>
      <c r="AS78" s="231">
        <f>SUM(AS80:AS86)</f>
        <v>482</v>
      </c>
      <c r="AT78" s="231">
        <f>SUM(AT79:AT86)</f>
        <v>56</v>
      </c>
    </row>
    <row r="79" spans="1:57" s="67" customFormat="1" ht="22.5" x14ac:dyDescent="0.2">
      <c r="A79" s="302" t="s">
        <v>256</v>
      </c>
      <c r="B79" s="125" t="s">
        <v>247</v>
      </c>
      <c r="C79" s="152"/>
      <c r="D79" s="145"/>
      <c r="E79" s="145"/>
      <c r="F79" s="145"/>
      <c r="G79" s="145"/>
      <c r="H79" s="145"/>
      <c r="I79" s="145"/>
      <c r="J79" s="153"/>
      <c r="K79" s="152"/>
      <c r="L79" s="145"/>
      <c r="M79" s="145"/>
      <c r="N79" s="145"/>
      <c r="O79" s="145"/>
      <c r="P79" s="145"/>
      <c r="Q79" s="145"/>
      <c r="R79" s="153"/>
      <c r="S79" s="152">
        <v>1</v>
      </c>
      <c r="T79" s="145">
        <v>2</v>
      </c>
      <c r="U79" s="145"/>
      <c r="V79" s="145"/>
      <c r="W79" s="145"/>
      <c r="X79" s="145"/>
      <c r="Y79" s="145"/>
      <c r="Z79" s="153"/>
      <c r="AA79" s="261"/>
      <c r="AB79" s="265">
        <f>SUM(AC79:AD79)</f>
        <v>56</v>
      </c>
      <c r="AC79" s="266">
        <v>20</v>
      </c>
      <c r="AD79" s="15">
        <f t="shared" si="34"/>
        <v>36</v>
      </c>
      <c r="AE79" s="288"/>
      <c r="AF79" s="288"/>
      <c r="AG79" s="220"/>
      <c r="AH79" s="13" t="s">
        <v>83</v>
      </c>
      <c r="AI79" s="14"/>
      <c r="AJ79" s="50"/>
      <c r="AK79" s="18">
        <v>16</v>
      </c>
      <c r="AL79" s="20">
        <v>20</v>
      </c>
      <c r="AM79" s="18"/>
      <c r="AN79" s="20"/>
      <c r="AO79" s="18"/>
      <c r="AP79" s="20"/>
      <c r="AQ79" s="18"/>
      <c r="AR79" s="199"/>
      <c r="AS79" s="229"/>
      <c r="AT79" s="229">
        <v>56</v>
      </c>
    </row>
    <row r="80" spans="1:57" s="6" customFormat="1" ht="25.5" x14ac:dyDescent="0.2">
      <c r="A80" s="302" t="s">
        <v>257</v>
      </c>
      <c r="B80" s="114" t="s">
        <v>209</v>
      </c>
      <c r="C80" s="152"/>
      <c r="D80" s="145"/>
      <c r="E80" s="145"/>
      <c r="F80" s="145"/>
      <c r="G80" s="145"/>
      <c r="H80" s="145"/>
      <c r="I80" s="145"/>
      <c r="J80" s="153"/>
      <c r="K80" s="152"/>
      <c r="L80" s="145"/>
      <c r="M80" s="145"/>
      <c r="N80" s="145"/>
      <c r="O80" s="145"/>
      <c r="P80" s="145"/>
      <c r="Q80" s="145"/>
      <c r="R80" s="153"/>
      <c r="S80" s="152"/>
      <c r="T80" s="145"/>
      <c r="U80" s="145"/>
      <c r="V80" s="145"/>
      <c r="W80" s="145"/>
      <c r="X80" s="145"/>
      <c r="Y80" s="145">
        <v>7</v>
      </c>
      <c r="Z80" s="153"/>
      <c r="AA80" s="261"/>
      <c r="AB80" s="265">
        <f t="shared" ref="AB80:AB86" si="36">SUM(AC80:AD80)</f>
        <v>48</v>
      </c>
      <c r="AC80" s="266">
        <v>16</v>
      </c>
      <c r="AD80" s="15">
        <f t="shared" ref="AD80:AD86" si="37">SUM(AK80:AR80)</f>
        <v>32</v>
      </c>
      <c r="AE80" s="287"/>
      <c r="AF80" s="287"/>
      <c r="AG80" s="187"/>
      <c r="AH80" s="13" t="s">
        <v>83</v>
      </c>
      <c r="AI80" s="14"/>
      <c r="AJ80" s="50"/>
      <c r="AK80" s="18"/>
      <c r="AL80" s="20"/>
      <c r="AM80" s="18"/>
      <c r="AN80" s="20"/>
      <c r="AO80" s="18"/>
      <c r="AP80" s="20"/>
      <c r="AQ80" s="18">
        <v>32</v>
      </c>
      <c r="AR80" s="199"/>
      <c r="AS80" s="229">
        <f t="shared" ref="AS80:AS84" si="38">SUM(AB80)</f>
        <v>48</v>
      </c>
      <c r="AT80" s="226"/>
    </row>
    <row r="81" spans="1:57" s="6" customFormat="1" ht="12.75" customHeight="1" x14ac:dyDescent="0.2">
      <c r="A81" s="379" t="s">
        <v>258</v>
      </c>
      <c r="B81" s="375" t="s">
        <v>210</v>
      </c>
      <c r="C81" s="381"/>
      <c r="D81" s="351"/>
      <c r="E81" s="351"/>
      <c r="F81" s="351"/>
      <c r="G81" s="351"/>
      <c r="H81" s="351"/>
      <c r="I81" s="351"/>
      <c r="J81" s="358"/>
      <c r="K81" s="360"/>
      <c r="L81" s="351"/>
      <c r="M81" s="351"/>
      <c r="N81" s="351"/>
      <c r="O81" s="351"/>
      <c r="P81" s="351"/>
      <c r="Q81" s="351"/>
      <c r="R81" s="358"/>
      <c r="S81" s="360"/>
      <c r="T81" s="351"/>
      <c r="U81" s="351"/>
      <c r="V81" s="351"/>
      <c r="W81" s="351"/>
      <c r="X81" s="351">
        <v>6</v>
      </c>
      <c r="Y81" s="351">
        <v>7</v>
      </c>
      <c r="Z81" s="358"/>
      <c r="AA81" s="383"/>
      <c r="AB81" s="265">
        <f t="shared" ref="AB81" si="39">SUM(AC81:AD81)</f>
        <v>28</v>
      </c>
      <c r="AC81" s="266">
        <v>8</v>
      </c>
      <c r="AD81" s="15">
        <f t="shared" ref="AD81" si="40">SUM(AK81:AR81)</f>
        <v>20</v>
      </c>
      <c r="AE81" s="287"/>
      <c r="AF81" s="287"/>
      <c r="AG81" s="187"/>
      <c r="AH81" s="307" t="s">
        <v>83</v>
      </c>
      <c r="AI81" s="14"/>
      <c r="AJ81" s="50"/>
      <c r="AK81" s="18"/>
      <c r="AL81" s="20"/>
      <c r="AM81" s="18"/>
      <c r="AN81" s="20"/>
      <c r="AO81" s="18"/>
      <c r="AP81" s="310">
        <v>20</v>
      </c>
      <c r="AQ81" s="18"/>
      <c r="AR81" s="199"/>
      <c r="AS81" s="229">
        <f t="shared" ref="AS81" si="41">SUM(AB81)</f>
        <v>28</v>
      </c>
      <c r="AT81" s="226"/>
    </row>
    <row r="82" spans="1:57" s="6" customFormat="1" ht="13.5" customHeight="1" x14ac:dyDescent="0.2">
      <c r="A82" s="380"/>
      <c r="B82" s="376"/>
      <c r="C82" s="382"/>
      <c r="D82" s="352"/>
      <c r="E82" s="352"/>
      <c r="F82" s="352"/>
      <c r="G82" s="352"/>
      <c r="H82" s="352"/>
      <c r="I82" s="352"/>
      <c r="J82" s="359"/>
      <c r="K82" s="361"/>
      <c r="L82" s="352"/>
      <c r="M82" s="352"/>
      <c r="N82" s="352"/>
      <c r="O82" s="352"/>
      <c r="P82" s="352"/>
      <c r="Q82" s="352"/>
      <c r="R82" s="359"/>
      <c r="S82" s="361"/>
      <c r="T82" s="352"/>
      <c r="U82" s="352"/>
      <c r="V82" s="352"/>
      <c r="W82" s="352"/>
      <c r="X82" s="352"/>
      <c r="Y82" s="352"/>
      <c r="Z82" s="359"/>
      <c r="AA82" s="384"/>
      <c r="AB82" s="265">
        <f t="shared" si="36"/>
        <v>62</v>
      </c>
      <c r="AC82" s="266">
        <v>10</v>
      </c>
      <c r="AD82" s="15">
        <f t="shared" si="37"/>
        <v>52</v>
      </c>
      <c r="AE82" s="287"/>
      <c r="AF82" s="287"/>
      <c r="AG82" s="187"/>
      <c r="AH82" s="309"/>
      <c r="AI82" s="14"/>
      <c r="AJ82" s="50" t="s">
        <v>87</v>
      </c>
      <c r="AK82" s="18"/>
      <c r="AL82" s="20"/>
      <c r="AM82" s="18"/>
      <c r="AN82" s="20"/>
      <c r="AO82" s="18"/>
      <c r="AP82" s="310">
        <v>20</v>
      </c>
      <c r="AQ82" s="18">
        <v>32</v>
      </c>
      <c r="AR82" s="199"/>
      <c r="AS82" s="229">
        <f t="shared" si="38"/>
        <v>62</v>
      </c>
      <c r="AT82" s="226"/>
    </row>
    <row r="83" spans="1:57" s="6" customFormat="1" ht="22.5" x14ac:dyDescent="0.2">
      <c r="A83" s="302" t="s">
        <v>259</v>
      </c>
      <c r="B83" s="114" t="s">
        <v>183</v>
      </c>
      <c r="C83" s="152"/>
      <c r="D83" s="145"/>
      <c r="E83" s="145"/>
      <c r="F83" s="145"/>
      <c r="G83" s="145"/>
      <c r="H83" s="145"/>
      <c r="I83" s="145"/>
      <c r="J83" s="153"/>
      <c r="K83" s="152"/>
      <c r="L83" s="145"/>
      <c r="M83" s="145"/>
      <c r="N83" s="145"/>
      <c r="O83" s="145"/>
      <c r="P83" s="145"/>
      <c r="Q83" s="145"/>
      <c r="R83" s="153"/>
      <c r="S83" s="152"/>
      <c r="T83" s="145"/>
      <c r="U83" s="145"/>
      <c r="V83" s="145"/>
      <c r="W83" s="145"/>
      <c r="X83" s="145"/>
      <c r="Y83" s="145"/>
      <c r="Z83" s="153"/>
      <c r="AA83" s="261"/>
      <c r="AB83" s="265">
        <f t="shared" ref="AB83" si="42">SUM(AC83:AD83)</f>
        <v>56</v>
      </c>
      <c r="AC83" s="266">
        <v>18</v>
      </c>
      <c r="AD83" s="15">
        <f t="shared" ref="AD83" si="43">SUM(AK83:AR83)</f>
        <v>38</v>
      </c>
      <c r="AE83" s="287"/>
      <c r="AF83" s="287"/>
      <c r="AG83" s="187"/>
      <c r="AH83" s="13" t="s">
        <v>83</v>
      </c>
      <c r="AI83" s="14"/>
      <c r="AJ83" s="50"/>
      <c r="AK83" s="18"/>
      <c r="AL83" s="20"/>
      <c r="AM83" s="18"/>
      <c r="AN83" s="20"/>
      <c r="AO83" s="18"/>
      <c r="AP83" s="20"/>
      <c r="AQ83" s="18"/>
      <c r="AR83" s="199">
        <v>38</v>
      </c>
      <c r="AS83" s="229">
        <f t="shared" si="38"/>
        <v>56</v>
      </c>
      <c r="AT83" s="226"/>
    </row>
    <row r="84" spans="1:57" s="6" customFormat="1" ht="25.5" x14ac:dyDescent="0.2">
      <c r="A84" s="302" t="s">
        <v>260</v>
      </c>
      <c r="B84" s="114" t="s">
        <v>249</v>
      </c>
      <c r="C84" s="152"/>
      <c r="D84" s="145"/>
      <c r="E84" s="145"/>
      <c r="F84" s="145"/>
      <c r="G84" s="145"/>
      <c r="H84" s="279"/>
      <c r="I84" s="145"/>
      <c r="J84" s="153"/>
      <c r="K84" s="152"/>
      <c r="L84" s="145"/>
      <c r="M84" s="145"/>
      <c r="N84" s="145"/>
      <c r="O84" s="145"/>
      <c r="P84" s="145">
        <v>6</v>
      </c>
      <c r="Q84" s="145"/>
      <c r="R84" s="153"/>
      <c r="S84" s="152">
        <v>1</v>
      </c>
      <c r="T84" s="145">
        <v>2</v>
      </c>
      <c r="U84" s="145">
        <v>3</v>
      </c>
      <c r="V84" s="145">
        <v>4</v>
      </c>
      <c r="W84" s="145">
        <v>5</v>
      </c>
      <c r="X84" s="145"/>
      <c r="Y84" s="145"/>
      <c r="Z84" s="153"/>
      <c r="AA84" s="261"/>
      <c r="AB84" s="265">
        <f t="shared" si="36"/>
        <v>180</v>
      </c>
      <c r="AC84" s="266">
        <v>72</v>
      </c>
      <c r="AD84" s="15">
        <f t="shared" si="37"/>
        <v>108</v>
      </c>
      <c r="AE84" s="287"/>
      <c r="AF84" s="287"/>
      <c r="AG84" s="187"/>
      <c r="AH84" s="13" t="s">
        <v>83</v>
      </c>
      <c r="AI84" s="14"/>
      <c r="AJ84" s="50"/>
      <c r="AK84" s="292">
        <v>16</v>
      </c>
      <c r="AL84" s="293">
        <v>20</v>
      </c>
      <c r="AM84" s="292">
        <v>16</v>
      </c>
      <c r="AN84" s="293">
        <v>20</v>
      </c>
      <c r="AO84" s="292">
        <v>16</v>
      </c>
      <c r="AP84" s="293">
        <v>20</v>
      </c>
      <c r="AQ84" s="18"/>
      <c r="AR84" s="199"/>
      <c r="AS84" s="229">
        <f t="shared" si="38"/>
        <v>180</v>
      </c>
      <c r="AT84" s="226"/>
    </row>
    <row r="85" spans="1:57" s="6" customFormat="1" ht="25.5" x14ac:dyDescent="0.2">
      <c r="A85" s="302" t="s">
        <v>261</v>
      </c>
      <c r="B85" s="125" t="s">
        <v>279</v>
      </c>
      <c r="C85" s="152"/>
      <c r="D85" s="145"/>
      <c r="E85" s="145"/>
      <c r="F85" s="145"/>
      <c r="G85" s="145"/>
      <c r="H85" s="145"/>
      <c r="I85" s="145"/>
      <c r="J85" s="153"/>
      <c r="K85" s="152"/>
      <c r="L85" s="351">
        <v>2</v>
      </c>
      <c r="M85" s="145"/>
      <c r="N85" s="145"/>
      <c r="O85" s="145"/>
      <c r="P85" s="145"/>
      <c r="Q85" s="145"/>
      <c r="R85" s="153"/>
      <c r="S85" s="152">
        <v>1</v>
      </c>
      <c r="T85" s="145"/>
      <c r="U85" s="145"/>
      <c r="V85" s="145"/>
      <c r="W85" s="145"/>
      <c r="X85" s="145"/>
      <c r="Y85" s="145"/>
      <c r="Z85" s="153"/>
      <c r="AA85" s="261"/>
      <c r="AB85" s="265">
        <f t="shared" si="36"/>
        <v>54</v>
      </c>
      <c r="AC85" s="266">
        <v>18</v>
      </c>
      <c r="AD85" s="15">
        <f t="shared" si="37"/>
        <v>36</v>
      </c>
      <c r="AE85" s="287"/>
      <c r="AF85" s="288"/>
      <c r="AG85" s="187"/>
      <c r="AH85" s="13" t="s">
        <v>83</v>
      </c>
      <c r="AI85" s="14"/>
      <c r="AJ85" s="50"/>
      <c r="AK85" s="292">
        <v>16</v>
      </c>
      <c r="AL85" s="293">
        <v>20</v>
      </c>
      <c r="AM85" s="292"/>
      <c r="AN85" s="293"/>
      <c r="AO85" s="292"/>
      <c r="AP85" s="293"/>
      <c r="AQ85" s="18"/>
      <c r="AR85" s="199"/>
      <c r="AS85" s="316">
        <v>54</v>
      </c>
      <c r="AT85" s="229"/>
      <c r="AU85" s="67"/>
      <c r="AV85" s="67"/>
      <c r="AW85" s="67"/>
      <c r="AX85" s="67"/>
      <c r="AY85" s="67"/>
      <c r="AZ85" s="67"/>
      <c r="BA85" s="67"/>
      <c r="BB85" s="67"/>
      <c r="BC85" s="67"/>
      <c r="BD85" s="67"/>
      <c r="BE85" s="67"/>
    </row>
    <row r="86" spans="1:57" ht="22.5" x14ac:dyDescent="0.2">
      <c r="A86" s="302" t="s">
        <v>262</v>
      </c>
      <c r="B86" s="114" t="s">
        <v>280</v>
      </c>
      <c r="C86" s="152"/>
      <c r="D86" s="145"/>
      <c r="E86" s="145"/>
      <c r="F86" s="145"/>
      <c r="G86" s="145"/>
      <c r="H86" s="145"/>
      <c r="I86" s="145"/>
      <c r="J86" s="153"/>
      <c r="K86" s="152"/>
      <c r="L86" s="352"/>
      <c r="M86" s="145"/>
      <c r="N86" s="145"/>
      <c r="O86" s="145"/>
      <c r="P86" s="145"/>
      <c r="Q86" s="145"/>
      <c r="R86" s="153"/>
      <c r="S86" s="152">
        <v>1</v>
      </c>
      <c r="T86" s="145"/>
      <c r="U86" s="145"/>
      <c r="V86" s="145"/>
      <c r="W86" s="145"/>
      <c r="X86" s="145"/>
      <c r="Y86" s="145"/>
      <c r="Z86" s="153"/>
      <c r="AA86" s="261"/>
      <c r="AB86" s="265">
        <f t="shared" si="36"/>
        <v>54</v>
      </c>
      <c r="AC86" s="266">
        <v>18</v>
      </c>
      <c r="AD86" s="15">
        <f t="shared" si="37"/>
        <v>36</v>
      </c>
      <c r="AE86" s="287"/>
      <c r="AF86" s="287"/>
      <c r="AG86" s="187"/>
      <c r="AH86" s="13" t="s">
        <v>83</v>
      </c>
      <c r="AI86" s="14"/>
      <c r="AJ86" s="50"/>
      <c r="AK86" s="292">
        <v>16</v>
      </c>
      <c r="AL86" s="293">
        <v>20</v>
      </c>
      <c r="AM86" s="292"/>
      <c r="AN86" s="293"/>
      <c r="AO86" s="292"/>
      <c r="AP86" s="293"/>
      <c r="AQ86" s="18"/>
      <c r="AR86" s="199"/>
      <c r="AS86" s="316">
        <v>54</v>
      </c>
      <c r="AT86" s="226"/>
    </row>
    <row r="87" spans="1:57" ht="27" x14ac:dyDescent="0.2">
      <c r="A87" s="90"/>
      <c r="B87" s="91" t="s">
        <v>26</v>
      </c>
      <c r="C87" s="149"/>
      <c r="D87" s="150"/>
      <c r="E87" s="150"/>
      <c r="F87" s="150"/>
      <c r="G87" s="150"/>
      <c r="H87" s="150"/>
      <c r="I87" s="150"/>
      <c r="J87" s="151"/>
      <c r="K87" s="149"/>
      <c r="L87" s="150"/>
      <c r="M87" s="150"/>
      <c r="N87" s="150"/>
      <c r="O87" s="150"/>
      <c r="P87" s="150"/>
      <c r="Q87" s="150"/>
      <c r="R87" s="151"/>
      <c r="S87" s="149"/>
      <c r="T87" s="150"/>
      <c r="U87" s="150"/>
      <c r="V87" s="150"/>
      <c r="W87" s="150"/>
      <c r="X87" s="150"/>
      <c r="Y87" s="150"/>
      <c r="Z87" s="151"/>
      <c r="AA87" s="258"/>
      <c r="AB87" s="259"/>
      <c r="AC87" s="260"/>
      <c r="AD87" s="10"/>
      <c r="AE87" s="188"/>
      <c r="AF87" s="188"/>
      <c r="AG87" s="188"/>
      <c r="AH87" s="11"/>
      <c r="AI87" s="12"/>
      <c r="AJ87" s="49"/>
      <c r="AK87" s="59">
        <f t="shared" ref="AK87:AR87" si="44">SUM(AK73:AK86)/AK7</f>
        <v>5</v>
      </c>
      <c r="AL87" s="60">
        <f t="shared" si="44"/>
        <v>6</v>
      </c>
      <c r="AM87" s="59">
        <f t="shared" si="44"/>
        <v>1</v>
      </c>
      <c r="AN87" s="60">
        <f t="shared" si="44"/>
        <v>1</v>
      </c>
      <c r="AO87" s="59">
        <f t="shared" si="44"/>
        <v>3</v>
      </c>
      <c r="AP87" s="60">
        <f t="shared" si="44"/>
        <v>3</v>
      </c>
      <c r="AQ87" s="59">
        <f t="shared" si="44"/>
        <v>4</v>
      </c>
      <c r="AR87" s="198">
        <f t="shared" si="44"/>
        <v>4</v>
      </c>
      <c r="AS87" s="304"/>
      <c r="AT87" s="304"/>
    </row>
    <row r="88" spans="1:57" s="27" customFormat="1" x14ac:dyDescent="0.2">
      <c r="A88" s="116" t="s">
        <v>78</v>
      </c>
      <c r="B88" s="89" t="s">
        <v>58</v>
      </c>
      <c r="C88" s="157"/>
      <c r="D88" s="158"/>
      <c r="E88" s="158"/>
      <c r="F88" s="158"/>
      <c r="G88" s="158"/>
      <c r="H88" s="158"/>
      <c r="I88" s="158"/>
      <c r="J88" s="159"/>
      <c r="K88" s="157"/>
      <c r="L88" s="158"/>
      <c r="M88" s="158"/>
      <c r="N88" s="158"/>
      <c r="O88" s="158"/>
      <c r="P88" s="158"/>
      <c r="Q88" s="158"/>
      <c r="R88" s="159"/>
      <c r="S88" s="157"/>
      <c r="T88" s="158"/>
      <c r="U88" s="158"/>
      <c r="V88" s="158"/>
      <c r="W88" s="158"/>
      <c r="X88" s="158"/>
      <c r="Y88" s="158"/>
      <c r="Z88" s="159"/>
      <c r="AA88" s="254"/>
      <c r="AB88" s="268">
        <f>SUM(AB89)</f>
        <v>54</v>
      </c>
      <c r="AC88" s="268">
        <f>SUM(AC89)</f>
        <v>18</v>
      </c>
      <c r="AD88" s="37">
        <f>SUM(AD89)</f>
        <v>36</v>
      </c>
      <c r="AE88" s="185"/>
      <c r="AF88" s="185"/>
      <c r="AG88" s="185"/>
      <c r="AH88" s="34"/>
      <c r="AI88" s="35"/>
      <c r="AJ88" s="52"/>
      <c r="AK88" s="37"/>
      <c r="AL88" s="36"/>
      <c r="AM88" s="37"/>
      <c r="AN88" s="36"/>
      <c r="AO88" s="37"/>
      <c r="AP88" s="36"/>
      <c r="AQ88" s="37"/>
      <c r="AR88" s="186"/>
      <c r="AS88" s="228">
        <f>SUM(AS89)</f>
        <v>54</v>
      </c>
      <c r="AT88" s="228"/>
    </row>
    <row r="89" spans="1:57" s="67" customFormat="1" x14ac:dyDescent="0.2">
      <c r="A89" s="118" t="s">
        <v>211</v>
      </c>
      <c r="B89" s="125" t="s">
        <v>212</v>
      </c>
      <c r="C89" s="152"/>
      <c r="D89" s="145"/>
      <c r="E89" s="145"/>
      <c r="F89" s="145"/>
      <c r="G89" s="145"/>
      <c r="H89" s="145"/>
      <c r="I89" s="145"/>
      <c r="J89" s="153"/>
      <c r="K89" s="152"/>
      <c r="L89" s="145"/>
      <c r="M89" s="145"/>
      <c r="N89" s="145"/>
      <c r="O89" s="145"/>
      <c r="P89" s="145">
        <v>6</v>
      </c>
      <c r="Q89" s="145"/>
      <c r="R89" s="153"/>
      <c r="S89" s="152"/>
      <c r="T89" s="145"/>
      <c r="U89" s="145"/>
      <c r="V89" s="145"/>
      <c r="W89" s="145">
        <v>5</v>
      </c>
      <c r="X89" s="145"/>
      <c r="Y89" s="145"/>
      <c r="Z89" s="153"/>
      <c r="AA89" s="261"/>
      <c r="AB89" s="241">
        <f t="shared" ref="AB89" si="45">AC89+AD89</f>
        <v>54</v>
      </c>
      <c r="AC89" s="272">
        <v>18</v>
      </c>
      <c r="AD89" s="235">
        <f t="shared" ref="AD89" si="46">SUM(AK89:AR89)</f>
        <v>36</v>
      </c>
      <c r="AE89" s="199"/>
      <c r="AF89" s="199"/>
      <c r="AG89" s="199"/>
      <c r="AH89" s="13" t="s">
        <v>83</v>
      </c>
      <c r="AI89" s="14"/>
      <c r="AJ89" s="50"/>
      <c r="AK89" s="18"/>
      <c r="AL89" s="20"/>
      <c r="AM89" s="18"/>
      <c r="AN89" s="20"/>
      <c r="AO89" s="18">
        <v>16</v>
      </c>
      <c r="AP89" s="293">
        <v>20</v>
      </c>
      <c r="AQ89" s="18"/>
      <c r="AR89" s="199"/>
      <c r="AS89" s="229">
        <f t="shared" ref="AS89" si="47">SUM(AB89)</f>
        <v>54</v>
      </c>
      <c r="AT89" s="226"/>
    </row>
    <row r="90" spans="1:57" ht="27" x14ac:dyDescent="0.2">
      <c r="A90" s="90"/>
      <c r="B90" s="91" t="s">
        <v>26</v>
      </c>
      <c r="C90" s="149"/>
      <c r="D90" s="150"/>
      <c r="E90" s="150"/>
      <c r="F90" s="150"/>
      <c r="G90" s="150"/>
      <c r="H90" s="150"/>
      <c r="I90" s="150"/>
      <c r="J90" s="151"/>
      <c r="K90" s="149"/>
      <c r="L90" s="150"/>
      <c r="M90" s="150"/>
      <c r="N90" s="150"/>
      <c r="O90" s="150"/>
      <c r="P90" s="150"/>
      <c r="Q90" s="150"/>
      <c r="R90" s="151"/>
      <c r="S90" s="149"/>
      <c r="T90" s="150"/>
      <c r="U90" s="150"/>
      <c r="V90" s="150"/>
      <c r="W90" s="150"/>
      <c r="X90" s="150"/>
      <c r="Y90" s="150"/>
      <c r="Z90" s="151"/>
      <c r="AA90" s="258"/>
      <c r="AB90" s="259"/>
      <c r="AC90" s="260"/>
      <c r="AD90" s="10"/>
      <c r="AE90" s="188"/>
      <c r="AF90" s="188"/>
      <c r="AG90" s="188"/>
      <c r="AH90" s="11"/>
      <c r="AI90" s="12"/>
      <c r="AJ90" s="49"/>
      <c r="AK90" s="59">
        <f t="shared" ref="AK90:AR90" si="48">SUM(AK89)/AK7</f>
        <v>0</v>
      </c>
      <c r="AL90" s="60">
        <f t="shared" si="48"/>
        <v>0</v>
      </c>
      <c r="AM90" s="59">
        <f t="shared" si="48"/>
        <v>0</v>
      </c>
      <c r="AN90" s="60">
        <f t="shared" si="48"/>
        <v>0</v>
      </c>
      <c r="AO90" s="59">
        <f t="shared" si="48"/>
        <v>1</v>
      </c>
      <c r="AP90" s="60">
        <f t="shared" si="48"/>
        <v>1</v>
      </c>
      <c r="AQ90" s="59">
        <f t="shared" si="48"/>
        <v>0</v>
      </c>
      <c r="AR90" s="198">
        <f t="shared" si="48"/>
        <v>0</v>
      </c>
      <c r="AS90" s="304"/>
      <c r="AT90" s="304"/>
    </row>
    <row r="91" spans="1:57" s="232" customFormat="1" ht="69" customHeight="1" x14ac:dyDescent="0.2">
      <c r="A91" s="237" t="s">
        <v>188</v>
      </c>
      <c r="B91" s="238" t="s">
        <v>213</v>
      </c>
      <c r="C91" s="152"/>
      <c r="D91" s="145"/>
      <c r="E91" s="145"/>
      <c r="F91" s="145"/>
      <c r="G91" s="145"/>
      <c r="H91" s="145"/>
      <c r="I91" s="145"/>
      <c r="J91" s="153">
        <v>8</v>
      </c>
      <c r="K91" s="152"/>
      <c r="L91" s="145"/>
      <c r="M91" s="145"/>
      <c r="N91" s="145"/>
      <c r="O91" s="145"/>
      <c r="P91" s="145"/>
      <c r="Q91" s="145"/>
      <c r="R91" s="153"/>
      <c r="S91" s="152"/>
      <c r="T91" s="145"/>
      <c r="U91" s="145"/>
      <c r="V91" s="145"/>
      <c r="W91" s="145"/>
      <c r="X91" s="145"/>
      <c r="Y91" s="145"/>
      <c r="Z91" s="153"/>
      <c r="AA91" s="261"/>
      <c r="AB91" s="269">
        <f>SUM(AB92)</f>
        <v>169</v>
      </c>
      <c r="AC91" s="269">
        <f>SUM(AC92)</f>
        <v>54</v>
      </c>
      <c r="AD91" s="45">
        <f>SUM(AD92)</f>
        <v>115</v>
      </c>
      <c r="AE91" s="207"/>
      <c r="AF91" s="221"/>
      <c r="AG91" s="208"/>
      <c r="AH91" s="13"/>
      <c r="AI91" s="14"/>
      <c r="AJ91" s="50"/>
      <c r="AK91" s="18"/>
      <c r="AL91" s="20"/>
      <c r="AM91" s="18"/>
      <c r="AN91" s="20"/>
      <c r="AO91" s="18"/>
      <c r="AP91" s="20"/>
      <c r="AQ91" s="18"/>
      <c r="AR91" s="199"/>
      <c r="AS91" s="231">
        <f>SUM(AS92)</f>
        <v>169</v>
      </c>
      <c r="AT91" s="231">
        <f>SUM(AT92)</f>
        <v>0</v>
      </c>
    </row>
    <row r="92" spans="1:57" s="27" customFormat="1" ht="38.25" x14ac:dyDescent="0.2">
      <c r="A92" s="111" t="s">
        <v>189</v>
      </c>
      <c r="B92" s="112" t="s">
        <v>214</v>
      </c>
      <c r="C92" s="154"/>
      <c r="D92" s="155"/>
      <c r="E92" s="155"/>
      <c r="F92" s="155"/>
      <c r="G92" s="155"/>
      <c r="H92" s="155"/>
      <c r="I92" s="155"/>
      <c r="J92" s="156"/>
      <c r="K92" s="154"/>
      <c r="L92" s="155"/>
      <c r="M92" s="155"/>
      <c r="N92" s="155"/>
      <c r="O92" s="155"/>
      <c r="P92" s="155"/>
      <c r="Q92" s="155"/>
      <c r="R92" s="156"/>
      <c r="S92" s="154"/>
      <c r="T92" s="155"/>
      <c r="U92" s="155"/>
      <c r="V92" s="155"/>
      <c r="W92" s="155"/>
      <c r="X92" s="155"/>
      <c r="Y92" s="155"/>
      <c r="Z92" s="156"/>
      <c r="AA92" s="262"/>
      <c r="AB92" s="269">
        <f>SUM(AB93:AB95)</f>
        <v>169</v>
      </c>
      <c r="AC92" s="269">
        <f>SUM(AC93:AC95)</f>
        <v>54</v>
      </c>
      <c r="AD92" s="45">
        <f>SUM(AD93:AD95)</f>
        <v>115</v>
      </c>
      <c r="AE92" s="189"/>
      <c r="AF92" s="189"/>
      <c r="AG92" s="189"/>
      <c r="AH92" s="23"/>
      <c r="AI92" s="24"/>
      <c r="AJ92" s="51"/>
      <c r="AK92" s="26"/>
      <c r="AL92" s="25"/>
      <c r="AM92" s="26"/>
      <c r="AN92" s="25"/>
      <c r="AO92" s="26"/>
      <c r="AP92" s="25"/>
      <c r="AQ92" s="26"/>
      <c r="AR92" s="200"/>
      <c r="AS92" s="231">
        <f>SUM(AS93,AS94,AS95)</f>
        <v>169</v>
      </c>
      <c r="AT92" s="270">
        <f>SUM(AT93,AT94,AT95)</f>
        <v>0</v>
      </c>
      <c r="AU92" s="68"/>
      <c r="AV92" s="68"/>
      <c r="AW92" s="68"/>
      <c r="AX92" s="68"/>
      <c r="AY92" s="68"/>
      <c r="AZ92" s="68"/>
      <c r="BA92" s="68"/>
      <c r="BB92" s="68"/>
      <c r="BC92" s="68"/>
      <c r="BD92" s="68"/>
      <c r="BE92" s="68"/>
    </row>
    <row r="93" spans="1:57" s="6" customFormat="1" ht="22.5" x14ac:dyDescent="0.2">
      <c r="A93" s="301" t="s">
        <v>266</v>
      </c>
      <c r="B93" s="114" t="s">
        <v>281</v>
      </c>
      <c r="C93" s="152"/>
      <c r="D93" s="145"/>
      <c r="E93" s="145"/>
      <c r="F93" s="145"/>
      <c r="G93" s="145"/>
      <c r="H93" s="145"/>
      <c r="I93" s="145"/>
      <c r="J93" s="153"/>
      <c r="K93" s="152"/>
      <c r="L93" s="145"/>
      <c r="M93" s="145"/>
      <c r="N93" s="145"/>
      <c r="O93" s="145"/>
      <c r="P93" s="351">
        <v>6</v>
      </c>
      <c r="Q93" s="145"/>
      <c r="R93" s="153"/>
      <c r="S93" s="152"/>
      <c r="T93" s="145"/>
      <c r="U93" s="145"/>
      <c r="V93" s="145"/>
      <c r="W93" s="145"/>
      <c r="X93" s="145"/>
      <c r="Y93" s="145"/>
      <c r="Z93" s="153"/>
      <c r="AA93" s="261"/>
      <c r="AB93" s="265">
        <f t="shared" ref="AB93:AB94" si="49">AC93+AD93</f>
        <v>60</v>
      </c>
      <c r="AC93" s="266">
        <v>20</v>
      </c>
      <c r="AD93" s="15">
        <f t="shared" ref="AD93:AD94" si="50">SUM(AK93:AR93)</f>
        <v>40</v>
      </c>
      <c r="AE93" s="287"/>
      <c r="AF93" s="287"/>
      <c r="AG93" s="187"/>
      <c r="AH93" s="13" t="s">
        <v>83</v>
      </c>
      <c r="AI93" s="14"/>
      <c r="AJ93" s="50"/>
      <c r="AK93" s="18"/>
      <c r="AL93" s="20"/>
      <c r="AM93" s="18"/>
      <c r="AN93" s="20"/>
      <c r="AO93" s="18"/>
      <c r="AP93" s="293">
        <v>40</v>
      </c>
      <c r="AQ93" s="18"/>
      <c r="AR93" s="199"/>
      <c r="AS93" s="229">
        <f t="shared" ref="AS93:AS95" si="51">SUM(AB93)</f>
        <v>60</v>
      </c>
      <c r="AT93" s="226"/>
      <c r="AU93" s="67"/>
      <c r="AV93" s="67"/>
      <c r="AW93" s="67"/>
      <c r="AX93" s="67"/>
      <c r="AY93" s="67"/>
      <c r="AZ93" s="67"/>
      <c r="BA93" s="67"/>
      <c r="BB93" s="67"/>
      <c r="BC93" s="67"/>
      <c r="BD93" s="67"/>
      <c r="BE93" s="67"/>
    </row>
    <row r="94" spans="1:57" s="6" customFormat="1" ht="25.5" customHeight="1" x14ac:dyDescent="0.2">
      <c r="A94" s="377" t="s">
        <v>267</v>
      </c>
      <c r="B94" s="375" t="s">
        <v>282</v>
      </c>
      <c r="C94" s="152"/>
      <c r="D94" s="145"/>
      <c r="E94" s="145"/>
      <c r="F94" s="145"/>
      <c r="G94" s="145"/>
      <c r="H94" s="145"/>
      <c r="I94" s="145"/>
      <c r="J94" s="153"/>
      <c r="K94" s="152"/>
      <c r="L94" s="145"/>
      <c r="M94" s="145"/>
      <c r="N94" s="145"/>
      <c r="O94" s="145"/>
      <c r="P94" s="352"/>
      <c r="Q94" s="145"/>
      <c r="R94" s="153"/>
      <c r="S94" s="152"/>
      <c r="T94" s="145"/>
      <c r="U94" s="145"/>
      <c r="V94" s="145"/>
      <c r="W94" s="145"/>
      <c r="X94" s="145"/>
      <c r="Y94" s="145"/>
      <c r="Z94" s="153"/>
      <c r="AA94" s="261"/>
      <c r="AB94" s="265">
        <f t="shared" si="49"/>
        <v>57</v>
      </c>
      <c r="AC94" s="266">
        <v>17</v>
      </c>
      <c r="AD94" s="15">
        <f t="shared" si="50"/>
        <v>40</v>
      </c>
      <c r="AE94" s="287"/>
      <c r="AF94" s="287"/>
      <c r="AG94" s="187"/>
      <c r="AH94" s="13" t="s">
        <v>83</v>
      </c>
      <c r="AI94" s="14"/>
      <c r="AJ94" s="50"/>
      <c r="AK94" s="18"/>
      <c r="AL94" s="20"/>
      <c r="AM94" s="18"/>
      <c r="AN94" s="20"/>
      <c r="AO94" s="18"/>
      <c r="AP94" s="293">
        <v>40</v>
      </c>
      <c r="AQ94" s="18"/>
      <c r="AR94" s="199"/>
      <c r="AS94" s="229">
        <f t="shared" si="51"/>
        <v>57</v>
      </c>
      <c r="AT94" s="226"/>
      <c r="AU94" s="67"/>
      <c r="AV94" s="67"/>
      <c r="AW94" s="67"/>
      <c r="AX94" s="67"/>
      <c r="AY94" s="67"/>
      <c r="AZ94" s="67"/>
      <c r="BA94" s="67"/>
      <c r="BB94" s="67"/>
      <c r="BC94" s="67"/>
      <c r="BD94" s="67"/>
      <c r="BE94" s="67"/>
    </row>
    <row r="95" spans="1:57" s="6" customFormat="1" x14ac:dyDescent="0.2">
      <c r="A95" s="378"/>
      <c r="B95" s="376"/>
      <c r="C95" s="152"/>
      <c r="D95" s="145"/>
      <c r="E95" s="145"/>
      <c r="F95" s="145"/>
      <c r="G95" s="145"/>
      <c r="H95" s="145"/>
      <c r="I95" s="145"/>
      <c r="J95" s="153"/>
      <c r="K95" s="152"/>
      <c r="L95" s="145"/>
      <c r="M95" s="145"/>
      <c r="N95" s="145"/>
      <c r="O95" s="145"/>
      <c r="P95" s="145"/>
      <c r="Q95" s="145"/>
      <c r="R95" s="153"/>
      <c r="S95" s="152"/>
      <c r="T95" s="145"/>
      <c r="U95" s="145"/>
      <c r="V95" s="145"/>
      <c r="W95" s="145"/>
      <c r="X95" s="145"/>
      <c r="Y95" s="145">
        <v>7</v>
      </c>
      <c r="Z95" s="153"/>
      <c r="AA95" s="261"/>
      <c r="AB95" s="265">
        <f>SUM(AC95:AD95)</f>
        <v>52</v>
      </c>
      <c r="AC95" s="266">
        <v>17</v>
      </c>
      <c r="AD95" s="15">
        <f t="shared" ref="AD95" si="52">SUM(AK95:AR95)</f>
        <v>35</v>
      </c>
      <c r="AE95" s="287"/>
      <c r="AF95" s="287"/>
      <c r="AG95" s="187"/>
      <c r="AH95" s="13"/>
      <c r="AI95" s="14"/>
      <c r="AJ95" s="303" t="s">
        <v>87</v>
      </c>
      <c r="AK95" s="18"/>
      <c r="AL95" s="20"/>
      <c r="AM95" s="18"/>
      <c r="AN95" s="20"/>
      <c r="AO95" s="18"/>
      <c r="AP95" s="20"/>
      <c r="AQ95" s="18">
        <v>16</v>
      </c>
      <c r="AR95" s="199">
        <v>19</v>
      </c>
      <c r="AS95" s="229">
        <f t="shared" si="51"/>
        <v>52</v>
      </c>
      <c r="AT95" s="226"/>
      <c r="AU95" s="67"/>
      <c r="AV95" s="67"/>
      <c r="AW95" s="67"/>
      <c r="AX95" s="67"/>
      <c r="AY95" s="67"/>
      <c r="AZ95" s="67"/>
      <c r="BA95" s="67"/>
      <c r="BB95" s="67"/>
      <c r="BC95" s="67"/>
      <c r="BD95" s="67"/>
      <c r="BE95" s="67"/>
    </row>
    <row r="96" spans="1:57" s="6" customFormat="1" ht="27" x14ac:dyDescent="0.2">
      <c r="A96" s="90"/>
      <c r="B96" s="91" t="s">
        <v>26</v>
      </c>
      <c r="C96" s="149"/>
      <c r="D96" s="150"/>
      <c r="E96" s="150"/>
      <c r="F96" s="150"/>
      <c r="G96" s="150"/>
      <c r="H96" s="150"/>
      <c r="I96" s="150"/>
      <c r="J96" s="151"/>
      <c r="K96" s="149"/>
      <c r="L96" s="150"/>
      <c r="M96" s="150"/>
      <c r="N96" s="150"/>
      <c r="O96" s="150"/>
      <c r="P96" s="150"/>
      <c r="Q96" s="150"/>
      <c r="R96" s="151"/>
      <c r="S96" s="149"/>
      <c r="T96" s="150"/>
      <c r="U96" s="150"/>
      <c r="V96" s="150"/>
      <c r="W96" s="150"/>
      <c r="X96" s="150"/>
      <c r="Y96" s="150"/>
      <c r="Z96" s="151"/>
      <c r="AA96" s="54"/>
      <c r="AB96" s="17"/>
      <c r="AC96" s="10"/>
      <c r="AD96" s="10"/>
      <c r="AE96" s="188"/>
      <c r="AF96" s="188"/>
      <c r="AG96" s="188"/>
      <c r="AH96" s="11"/>
      <c r="AI96" s="12"/>
      <c r="AJ96" s="233"/>
      <c r="AK96" s="234">
        <f t="shared" ref="AK96:AR96" si="53">SUM(AK92:AK95)/AK7</f>
        <v>0</v>
      </c>
      <c r="AL96" s="60">
        <f t="shared" si="53"/>
        <v>0</v>
      </c>
      <c r="AM96" s="59">
        <f t="shared" si="53"/>
        <v>0</v>
      </c>
      <c r="AN96" s="60">
        <f t="shared" si="53"/>
        <v>0</v>
      </c>
      <c r="AO96" s="59">
        <f t="shared" si="53"/>
        <v>0</v>
      </c>
      <c r="AP96" s="60">
        <f t="shared" si="53"/>
        <v>4</v>
      </c>
      <c r="AQ96" s="59">
        <f t="shared" si="53"/>
        <v>1</v>
      </c>
      <c r="AR96" s="234">
        <f t="shared" si="53"/>
        <v>1</v>
      </c>
      <c r="AS96" s="304"/>
      <c r="AT96" s="304"/>
    </row>
    <row r="97" spans="1:46" s="27" customFormat="1" x14ac:dyDescent="0.2">
      <c r="A97" s="116" t="s">
        <v>78</v>
      </c>
      <c r="B97" s="89" t="s">
        <v>58</v>
      </c>
      <c r="C97" s="157"/>
      <c r="D97" s="158"/>
      <c r="E97" s="158"/>
      <c r="F97" s="158"/>
      <c r="G97" s="158"/>
      <c r="H97" s="158"/>
      <c r="I97" s="158"/>
      <c r="J97" s="159"/>
      <c r="K97" s="157"/>
      <c r="L97" s="158"/>
      <c r="M97" s="158"/>
      <c r="N97" s="158"/>
      <c r="O97" s="158"/>
      <c r="P97" s="158"/>
      <c r="Q97" s="158"/>
      <c r="R97" s="159"/>
      <c r="S97" s="157"/>
      <c r="T97" s="158"/>
      <c r="U97" s="158"/>
      <c r="V97" s="158"/>
      <c r="W97" s="158"/>
      <c r="X97" s="158"/>
      <c r="Y97" s="158"/>
      <c r="Z97" s="159"/>
      <c r="AA97" s="57"/>
      <c r="AB97" s="37">
        <f>SUM(AB88,AB59)</f>
        <v>1026</v>
      </c>
      <c r="AC97" s="37">
        <f>SUM(AC88,AC59)</f>
        <v>342</v>
      </c>
      <c r="AD97" s="37">
        <f>SUM(AD88,AD59)</f>
        <v>684</v>
      </c>
      <c r="AE97" s="185"/>
      <c r="AF97" s="185"/>
      <c r="AG97" s="185"/>
      <c r="AH97" s="34"/>
      <c r="AI97" s="35"/>
      <c r="AJ97" s="52"/>
      <c r="AK97" s="37"/>
      <c r="AL97" s="36"/>
      <c r="AM97" s="37"/>
      <c r="AN97" s="36"/>
      <c r="AO97" s="37"/>
      <c r="AP97" s="36"/>
      <c r="AQ97" s="37"/>
      <c r="AR97" s="186"/>
      <c r="AS97" s="228"/>
      <c r="AT97" s="228"/>
    </row>
    <row r="98" spans="1:46" s="67" customFormat="1" x14ac:dyDescent="0.2">
      <c r="A98" s="118"/>
      <c r="B98" s="125"/>
      <c r="C98" s="152"/>
      <c r="D98" s="145"/>
      <c r="E98" s="145"/>
      <c r="F98" s="145"/>
      <c r="G98" s="145"/>
      <c r="H98" s="145"/>
      <c r="I98" s="145"/>
      <c r="J98" s="153"/>
      <c r="K98" s="152"/>
      <c r="L98" s="145"/>
      <c r="M98" s="145"/>
      <c r="N98" s="145"/>
      <c r="O98" s="145"/>
      <c r="P98" s="145"/>
      <c r="Q98" s="145"/>
      <c r="R98" s="153"/>
      <c r="S98" s="152"/>
      <c r="T98" s="145"/>
      <c r="U98" s="145"/>
      <c r="V98" s="145"/>
      <c r="W98" s="145"/>
      <c r="X98" s="145"/>
      <c r="Y98" s="145"/>
      <c r="Z98" s="153"/>
      <c r="AA98" s="55"/>
      <c r="AB98" s="18"/>
      <c r="AC98" s="235"/>
      <c r="AD98" s="235"/>
      <c r="AE98" s="199"/>
      <c r="AF98" s="199"/>
      <c r="AG98" s="199"/>
      <c r="AH98" s="13"/>
      <c r="AI98" s="14"/>
      <c r="AJ98" s="50"/>
      <c r="AK98" s="18"/>
      <c r="AL98" s="20"/>
      <c r="AM98" s="18"/>
      <c r="AN98" s="20"/>
      <c r="AO98" s="18"/>
      <c r="AP98" s="20"/>
      <c r="AQ98" s="18"/>
      <c r="AR98" s="199"/>
      <c r="AS98" s="236"/>
      <c r="AT98" s="202"/>
    </row>
    <row r="99" spans="1:46" s="6" customFormat="1" ht="27" x14ac:dyDescent="0.2">
      <c r="A99" s="90"/>
      <c r="B99" s="91" t="s">
        <v>26</v>
      </c>
      <c r="C99" s="164"/>
      <c r="D99" s="165"/>
      <c r="E99" s="165"/>
      <c r="F99" s="165"/>
      <c r="G99" s="165"/>
      <c r="H99" s="165"/>
      <c r="I99" s="165"/>
      <c r="J99" s="166"/>
      <c r="K99" s="164"/>
      <c r="L99" s="165"/>
      <c r="M99" s="165"/>
      <c r="N99" s="165"/>
      <c r="O99" s="165"/>
      <c r="P99" s="165"/>
      <c r="Q99" s="165"/>
      <c r="R99" s="166"/>
      <c r="S99" s="164"/>
      <c r="T99" s="165"/>
      <c r="U99" s="165"/>
      <c r="V99" s="165"/>
      <c r="W99" s="165"/>
      <c r="X99" s="165"/>
      <c r="Y99" s="165"/>
      <c r="Z99" s="166"/>
      <c r="AA99" s="54"/>
      <c r="AB99" s="17"/>
      <c r="AC99" s="10"/>
      <c r="AD99" s="10"/>
      <c r="AE99" s="188"/>
      <c r="AF99" s="188"/>
      <c r="AG99" s="188"/>
      <c r="AH99" s="11"/>
      <c r="AI99" s="12"/>
      <c r="AJ99" s="233"/>
      <c r="AK99" s="234">
        <f t="shared" ref="AK99:AR99" si="54">SUM(AK98:AK98)/AK7</f>
        <v>0</v>
      </c>
      <c r="AL99" s="60">
        <f t="shared" si="54"/>
        <v>0</v>
      </c>
      <c r="AM99" s="59">
        <f t="shared" si="54"/>
        <v>0</v>
      </c>
      <c r="AN99" s="60">
        <f t="shared" si="54"/>
        <v>0</v>
      </c>
      <c r="AO99" s="59">
        <f t="shared" si="54"/>
        <v>0</v>
      </c>
      <c r="AP99" s="60">
        <f t="shared" si="54"/>
        <v>0</v>
      </c>
      <c r="AQ99" s="59">
        <f t="shared" si="54"/>
        <v>0</v>
      </c>
      <c r="AR99" s="234">
        <f t="shared" si="54"/>
        <v>0</v>
      </c>
      <c r="AS99" s="304"/>
      <c r="AT99" s="304"/>
    </row>
    <row r="100" spans="1:46" s="100" customFormat="1" ht="35.25" customHeight="1" x14ac:dyDescent="0.2">
      <c r="A100" s="92" t="s">
        <v>62</v>
      </c>
      <c r="B100" s="93" t="s">
        <v>84</v>
      </c>
      <c r="C100" s="160"/>
      <c r="D100" s="161"/>
      <c r="E100" s="161"/>
      <c r="F100" s="161"/>
      <c r="G100" s="161"/>
      <c r="H100" s="161"/>
      <c r="I100" s="161"/>
      <c r="J100" s="162"/>
      <c r="K100" s="160"/>
      <c r="L100" s="161"/>
      <c r="M100" s="161"/>
      <c r="N100" s="161"/>
      <c r="O100" s="161"/>
      <c r="P100" s="161"/>
      <c r="Q100" s="161"/>
      <c r="R100" s="162"/>
      <c r="S100" s="160"/>
      <c r="T100" s="161"/>
      <c r="U100" s="161"/>
      <c r="V100" s="161"/>
      <c r="W100" s="161"/>
      <c r="X100" s="161"/>
      <c r="Y100" s="161"/>
      <c r="Z100" s="162"/>
      <c r="AA100" s="94"/>
      <c r="AB100" s="95" t="str">
        <f>AB101</f>
        <v>4 нед</v>
      </c>
      <c r="AC100" s="95">
        <f>SUM(AC101:AC101)</f>
        <v>0</v>
      </c>
      <c r="AD100" s="95">
        <f>SUM(AD101:AD101)</f>
        <v>144</v>
      </c>
      <c r="AE100" s="190"/>
      <c r="AF100" s="190"/>
      <c r="AG100" s="190"/>
      <c r="AH100" s="96"/>
      <c r="AI100" s="97"/>
      <c r="AJ100" s="98"/>
      <c r="AK100" s="95"/>
      <c r="AL100" s="99"/>
      <c r="AM100" s="95"/>
      <c r="AN100" s="99"/>
      <c r="AO100" s="95"/>
      <c r="AP100" s="99"/>
      <c r="AQ100" s="95"/>
      <c r="AR100" s="201"/>
      <c r="AS100" s="204"/>
      <c r="AT100" s="204"/>
    </row>
    <row r="101" spans="1:46" s="110" customFormat="1" x14ac:dyDescent="0.2">
      <c r="A101" s="101" t="s">
        <v>65</v>
      </c>
      <c r="B101" s="102" t="s">
        <v>278</v>
      </c>
      <c r="C101" s="143"/>
      <c r="D101" s="144"/>
      <c r="E101" s="144"/>
      <c r="F101" s="144"/>
      <c r="G101" s="144"/>
      <c r="H101" s="144"/>
      <c r="I101" s="144"/>
      <c r="J101" s="163"/>
      <c r="K101" s="143"/>
      <c r="L101" s="144"/>
      <c r="M101" s="144"/>
      <c r="N101" s="144"/>
      <c r="O101" s="144"/>
      <c r="P101" s="144"/>
      <c r="Q101" s="144"/>
      <c r="R101" s="163">
        <v>8</v>
      </c>
      <c r="S101" s="143"/>
      <c r="T101" s="144">
        <v>2</v>
      </c>
      <c r="U101" s="144"/>
      <c r="V101" s="144">
        <v>4</v>
      </c>
      <c r="W101" s="144"/>
      <c r="X101" s="144">
        <v>6</v>
      </c>
      <c r="Y101" s="144"/>
      <c r="Z101" s="163"/>
      <c r="AA101" s="103"/>
      <c r="AB101" s="104" t="str">
        <f>CONCATENATE(SUM(AD101)/36," нед")</f>
        <v>4 нед</v>
      </c>
      <c r="AC101" s="105"/>
      <c r="AD101" s="105">
        <f t="shared" ref="AD101" si="55">SUM(AK101:AR101)</f>
        <v>144</v>
      </c>
      <c r="AE101" s="187">
        <v>0</v>
      </c>
      <c r="AF101" s="187">
        <v>144</v>
      </c>
      <c r="AG101" s="191"/>
      <c r="AH101" s="106"/>
      <c r="AI101" s="107"/>
      <c r="AJ101" s="108"/>
      <c r="AK101" s="104">
        <v>18</v>
      </c>
      <c r="AL101" s="109">
        <v>18</v>
      </c>
      <c r="AM101" s="104">
        <v>18</v>
      </c>
      <c r="AN101" s="109">
        <v>18</v>
      </c>
      <c r="AO101" s="104">
        <v>18</v>
      </c>
      <c r="AP101" s="109">
        <v>18</v>
      </c>
      <c r="AQ101" s="104">
        <v>18</v>
      </c>
      <c r="AR101" s="191">
        <v>18</v>
      </c>
      <c r="AS101" s="205"/>
      <c r="AT101" s="205"/>
    </row>
    <row r="102" spans="1:46" s="27" customFormat="1" ht="24" customHeight="1" x14ac:dyDescent="0.2">
      <c r="A102" s="119"/>
      <c r="B102" s="128" t="s">
        <v>155</v>
      </c>
      <c r="C102" s="167"/>
      <c r="D102" s="168"/>
      <c r="E102" s="168"/>
      <c r="F102" s="168"/>
      <c r="G102" s="168"/>
      <c r="H102" s="168"/>
      <c r="I102" s="168"/>
      <c r="J102" s="169"/>
      <c r="K102" s="167"/>
      <c r="L102" s="168"/>
      <c r="M102" s="168"/>
      <c r="N102" s="168"/>
      <c r="O102" s="168"/>
      <c r="P102" s="168"/>
      <c r="Q102" s="168"/>
      <c r="R102" s="169"/>
      <c r="S102" s="167"/>
      <c r="T102" s="168"/>
      <c r="U102" s="168"/>
      <c r="V102" s="168"/>
      <c r="W102" s="168"/>
      <c r="X102" s="168"/>
      <c r="Y102" s="168"/>
      <c r="Z102" s="169"/>
      <c r="AA102" s="58"/>
      <c r="AB102" s="41"/>
      <c r="AC102" s="38"/>
      <c r="AD102" s="38"/>
      <c r="AE102" s="192"/>
      <c r="AF102" s="214"/>
      <c r="AG102" s="192"/>
      <c r="AH102" s="39"/>
      <c r="AI102" s="40"/>
      <c r="AJ102" s="53"/>
      <c r="AK102" s="136">
        <f t="shared" ref="AK102:AR102" si="56">AK26+AK34+AK47+AK58+AK70+AK87+AK90+AK96+AK99</f>
        <v>36</v>
      </c>
      <c r="AL102" s="136">
        <f t="shared" si="56"/>
        <v>36</v>
      </c>
      <c r="AM102" s="136">
        <f t="shared" si="56"/>
        <v>36</v>
      </c>
      <c r="AN102" s="66">
        <f t="shared" si="56"/>
        <v>36</v>
      </c>
      <c r="AO102" s="136">
        <f t="shared" si="56"/>
        <v>36</v>
      </c>
      <c r="AP102" s="66">
        <f t="shared" si="56"/>
        <v>36</v>
      </c>
      <c r="AQ102" s="136">
        <f t="shared" si="56"/>
        <v>36</v>
      </c>
      <c r="AR102" s="136">
        <f t="shared" si="56"/>
        <v>36</v>
      </c>
      <c r="AS102" s="305"/>
      <c r="AT102" s="304"/>
    </row>
    <row r="103" spans="1:46" s="27" customFormat="1" ht="22.5" customHeight="1" x14ac:dyDescent="0.2">
      <c r="A103" s="119"/>
      <c r="B103" s="128" t="s">
        <v>154</v>
      </c>
      <c r="C103" s="167"/>
      <c r="D103" s="168"/>
      <c r="E103" s="168"/>
      <c r="F103" s="168"/>
      <c r="G103" s="168"/>
      <c r="H103" s="168"/>
      <c r="I103" s="168"/>
      <c r="J103" s="169"/>
      <c r="K103" s="167"/>
      <c r="L103" s="168"/>
      <c r="M103" s="168"/>
      <c r="N103" s="168"/>
      <c r="O103" s="168"/>
      <c r="P103" s="168"/>
      <c r="Q103" s="168"/>
      <c r="R103" s="169"/>
      <c r="S103" s="167"/>
      <c r="T103" s="168"/>
      <c r="U103" s="168"/>
      <c r="V103" s="168"/>
      <c r="W103" s="168"/>
      <c r="X103" s="168"/>
      <c r="Y103" s="168"/>
      <c r="Z103" s="169"/>
      <c r="AA103" s="58"/>
      <c r="AB103" s="41"/>
      <c r="AC103" s="38"/>
      <c r="AD103" s="38"/>
      <c r="AE103" s="192"/>
      <c r="AF103" s="214"/>
      <c r="AG103" s="192"/>
      <c r="AH103" s="39"/>
      <c r="AI103" s="40"/>
      <c r="AJ103" s="53"/>
      <c r="AK103" s="66">
        <f>AK102+AK102/2</f>
        <v>54</v>
      </c>
      <c r="AL103" s="65">
        <f t="shared" ref="AL103:AR103" si="57">AL102+AL102/2</f>
        <v>54</v>
      </c>
      <c r="AM103" s="66">
        <f t="shared" si="57"/>
        <v>54</v>
      </c>
      <c r="AN103" s="65">
        <f t="shared" si="57"/>
        <v>54</v>
      </c>
      <c r="AO103" s="66">
        <f t="shared" si="57"/>
        <v>54</v>
      </c>
      <c r="AP103" s="65">
        <f t="shared" si="57"/>
        <v>54</v>
      </c>
      <c r="AQ103" s="66">
        <f t="shared" si="57"/>
        <v>54</v>
      </c>
      <c r="AR103" s="135">
        <f t="shared" si="57"/>
        <v>54</v>
      </c>
      <c r="AS103" s="305"/>
      <c r="AT103" s="304"/>
    </row>
    <row r="104" spans="1:46" s="27" customFormat="1" ht="23.25" customHeight="1" x14ac:dyDescent="0.2">
      <c r="A104" s="116"/>
      <c r="B104" s="88" t="s">
        <v>79</v>
      </c>
      <c r="C104" s="137"/>
      <c r="D104" s="138"/>
      <c r="E104" s="138"/>
      <c r="F104" s="138"/>
      <c r="G104" s="138"/>
      <c r="H104" s="138"/>
      <c r="I104" s="138"/>
      <c r="J104" s="139"/>
      <c r="K104" s="137"/>
      <c r="L104" s="138"/>
      <c r="M104" s="138"/>
      <c r="N104" s="138"/>
      <c r="O104" s="138"/>
      <c r="P104" s="138"/>
      <c r="Q104" s="138"/>
      <c r="R104" s="139"/>
      <c r="S104" s="137"/>
      <c r="T104" s="138"/>
      <c r="U104" s="138"/>
      <c r="V104" s="138"/>
      <c r="W104" s="138"/>
      <c r="X104" s="138"/>
      <c r="Y104" s="138"/>
      <c r="Z104" s="139"/>
      <c r="AA104" s="57"/>
      <c r="AB104" s="37">
        <f>SUM(AB27,AB59,AB88)</f>
        <v>5616</v>
      </c>
      <c r="AC104" s="37">
        <f>SUM(AC27,AC59,AC88)</f>
        <v>1872</v>
      </c>
      <c r="AD104" s="37">
        <f>AD27+AD59+AD88</f>
        <v>3744</v>
      </c>
      <c r="AE104" s="185"/>
      <c r="AF104" s="210"/>
      <c r="AG104" s="185"/>
      <c r="AH104" s="34"/>
      <c r="AI104" s="35"/>
      <c r="AJ104" s="52"/>
      <c r="AK104" s="37"/>
      <c r="AL104" s="36"/>
      <c r="AM104" s="37"/>
      <c r="AN104" s="36"/>
      <c r="AO104" s="37"/>
      <c r="AP104" s="36"/>
      <c r="AQ104" s="37"/>
      <c r="AR104" s="186"/>
      <c r="AS104" s="228"/>
      <c r="AT104" s="225"/>
    </row>
    <row r="105" spans="1:46" s="27" customFormat="1" ht="55.5" customHeight="1" x14ac:dyDescent="0.2">
      <c r="A105" s="116"/>
      <c r="B105" s="89" t="s">
        <v>146</v>
      </c>
      <c r="C105" s="137"/>
      <c r="D105" s="138"/>
      <c r="E105" s="138"/>
      <c r="F105" s="138"/>
      <c r="G105" s="138"/>
      <c r="H105" s="138"/>
      <c r="I105" s="138"/>
      <c r="J105" s="139"/>
      <c r="K105" s="137"/>
      <c r="L105" s="138"/>
      <c r="M105" s="138"/>
      <c r="N105" s="138"/>
      <c r="O105" s="138"/>
      <c r="P105" s="170"/>
      <c r="Q105" s="138"/>
      <c r="R105" s="139"/>
      <c r="S105" s="137"/>
      <c r="T105" s="138"/>
      <c r="U105" s="138"/>
      <c r="V105" s="138"/>
      <c r="W105" s="138"/>
      <c r="X105" s="138"/>
      <c r="Y105" s="138"/>
      <c r="Z105" s="139"/>
      <c r="AA105" s="57"/>
      <c r="AB105" s="37">
        <f>SUM(AB9,AB104)</f>
        <v>7722</v>
      </c>
      <c r="AC105" s="37">
        <f>SUM(AC9,AC104)</f>
        <v>2574</v>
      </c>
      <c r="AD105" s="37">
        <f>SUM(AD9,AD104)</f>
        <v>5148</v>
      </c>
      <c r="AE105" s="185"/>
      <c r="AF105" s="210"/>
      <c r="AG105" s="185"/>
      <c r="AH105" s="34"/>
      <c r="AI105" s="35"/>
      <c r="AJ105" s="52"/>
      <c r="AK105" s="37"/>
      <c r="AL105" s="36"/>
      <c r="AM105" s="37"/>
      <c r="AN105" s="36"/>
      <c r="AO105" s="37"/>
      <c r="AP105" s="36"/>
      <c r="AQ105" s="37"/>
      <c r="AR105" s="186"/>
      <c r="AS105" s="228"/>
      <c r="AT105" s="225"/>
    </row>
    <row r="106" spans="1:46" s="27" customFormat="1" ht="54" customHeight="1" x14ac:dyDescent="0.2">
      <c r="A106" s="116"/>
      <c r="B106" s="89" t="s">
        <v>157</v>
      </c>
      <c r="C106" s="157"/>
      <c r="D106" s="158"/>
      <c r="E106" s="158"/>
      <c r="F106" s="158"/>
      <c r="G106" s="158"/>
      <c r="H106" s="158"/>
      <c r="I106" s="158"/>
      <c r="J106" s="159"/>
      <c r="K106" s="157"/>
      <c r="L106" s="158"/>
      <c r="M106" s="158"/>
      <c r="N106" s="158"/>
      <c r="O106" s="171"/>
      <c r="P106" s="172"/>
      <c r="Q106" s="157"/>
      <c r="R106" s="159"/>
      <c r="S106" s="157"/>
      <c r="T106" s="158"/>
      <c r="U106" s="158"/>
      <c r="V106" s="158"/>
      <c r="W106" s="158"/>
      <c r="X106" s="158"/>
      <c r="Y106" s="158"/>
      <c r="Z106" s="159"/>
      <c r="AA106" s="57"/>
      <c r="AB106" s="132">
        <f>SUM(AB9,AB27)</f>
        <v>6696</v>
      </c>
      <c r="AC106" s="132">
        <f>SUM(AC9,AC27)</f>
        <v>2232</v>
      </c>
      <c r="AD106" s="132">
        <f>SUM(AD9,AD27)</f>
        <v>4464</v>
      </c>
      <c r="AE106" s="193"/>
      <c r="AF106" s="215"/>
      <c r="AG106" s="193"/>
      <c r="AH106" s="34"/>
      <c r="AI106" s="35"/>
      <c r="AJ106" s="52"/>
      <c r="AK106" s="37"/>
      <c r="AL106" s="36"/>
      <c r="AM106" s="37"/>
      <c r="AN106" s="36"/>
      <c r="AO106" s="37"/>
      <c r="AP106" s="36"/>
      <c r="AQ106" s="37"/>
      <c r="AR106" s="186"/>
      <c r="AS106" s="228"/>
      <c r="AT106" s="228"/>
    </row>
    <row r="107" spans="1:46" s="27" customFormat="1" ht="12.75" customHeight="1" x14ac:dyDescent="0.2">
      <c r="A107" s="111" t="s">
        <v>78</v>
      </c>
      <c r="B107" s="112" t="s">
        <v>58</v>
      </c>
      <c r="C107" s="154"/>
      <c r="D107" s="155"/>
      <c r="E107" s="155"/>
      <c r="F107" s="155"/>
      <c r="G107" s="155"/>
      <c r="H107" s="155"/>
      <c r="I107" s="155"/>
      <c r="J107" s="156"/>
      <c r="K107" s="154"/>
      <c r="L107" s="155"/>
      <c r="M107" s="155"/>
      <c r="N107" s="155"/>
      <c r="O107" s="155"/>
      <c r="P107" s="173"/>
      <c r="Q107" s="155"/>
      <c r="R107" s="156"/>
      <c r="S107" s="154"/>
      <c r="T107" s="155"/>
      <c r="U107" s="155"/>
      <c r="V107" s="155"/>
      <c r="W107" s="155"/>
      <c r="X107" s="155"/>
      <c r="Y107" s="155"/>
      <c r="Z107" s="156"/>
      <c r="AA107" s="56"/>
      <c r="AB107" s="45" t="str">
        <f>CONCATENATE(SUM(AB108:AB109)," нед")</f>
        <v>19 нед</v>
      </c>
      <c r="AC107" s="45">
        <f t="shared" ref="AC107:AD107" si="58">SUM(AC108:AC109)</f>
        <v>0</v>
      </c>
      <c r="AD107" s="45">
        <f t="shared" si="58"/>
        <v>684</v>
      </c>
      <c r="AE107" s="189"/>
      <c r="AF107" s="213"/>
      <c r="AG107" s="189"/>
      <c r="AH107" s="23"/>
      <c r="AI107" s="24"/>
      <c r="AJ107" s="51"/>
      <c r="AK107" s="26"/>
      <c r="AL107" s="25"/>
      <c r="AM107" s="26"/>
      <c r="AN107" s="25"/>
      <c r="AO107" s="26"/>
      <c r="AP107" s="25"/>
      <c r="AQ107" s="26"/>
      <c r="AR107" s="200"/>
      <c r="AS107" s="203"/>
      <c r="AT107" s="203"/>
    </row>
    <row r="108" spans="1:46" s="6" customFormat="1" ht="11.25" customHeight="1" x14ac:dyDescent="0.2">
      <c r="A108" s="113"/>
      <c r="B108" s="114" t="s">
        <v>147</v>
      </c>
      <c r="C108" s="152"/>
      <c r="D108" s="145"/>
      <c r="E108" s="145"/>
      <c r="F108" s="145"/>
      <c r="G108" s="145"/>
      <c r="H108" s="145"/>
      <c r="I108" s="145"/>
      <c r="J108" s="153"/>
      <c r="K108" s="152"/>
      <c r="L108" s="145"/>
      <c r="M108" s="145"/>
      <c r="N108" s="145"/>
      <c r="O108" s="145"/>
      <c r="P108" s="145"/>
      <c r="Q108" s="145"/>
      <c r="R108" s="153"/>
      <c r="S108" s="152"/>
      <c r="T108" s="145"/>
      <c r="U108" s="145"/>
      <c r="V108" s="145"/>
      <c r="W108" s="145"/>
      <c r="X108" s="145"/>
      <c r="Y108" s="145"/>
      <c r="Z108" s="153"/>
      <c r="AA108" s="55"/>
      <c r="AB108" s="44">
        <f>(AD108)/36</f>
        <v>19</v>
      </c>
      <c r="AC108" s="15"/>
      <c r="AD108" s="15">
        <f t="shared" ref="AD108:AD109" si="59">SUM(AK108:AR108)</f>
        <v>684</v>
      </c>
      <c r="AE108" s="218" t="s">
        <v>168</v>
      </c>
      <c r="AF108" s="187">
        <v>36</v>
      </c>
      <c r="AG108" s="187"/>
      <c r="AH108" s="13"/>
      <c r="AI108" s="14" t="s">
        <v>77</v>
      </c>
      <c r="AJ108" s="50" t="s">
        <v>87</v>
      </c>
      <c r="AK108" s="241">
        <f>SUM(AK60:AK69,AK88)</f>
        <v>16</v>
      </c>
      <c r="AL108" s="242">
        <f>SUM(AL60:AL69,AL89)</f>
        <v>20</v>
      </c>
      <c r="AM108" s="243">
        <f>SUM(AM60:AM69,AM88)</f>
        <v>48</v>
      </c>
      <c r="AN108" s="242">
        <f>SUM(AN60:AN69,AN89)</f>
        <v>60</v>
      </c>
      <c r="AO108" s="243">
        <f>SUM(AO60:AO69,AO89)</f>
        <v>128</v>
      </c>
      <c r="AP108" s="242">
        <f>SUM(AP60:AP69,AP89)</f>
        <v>160</v>
      </c>
      <c r="AQ108" s="243">
        <f>SUM(AQ60:AQ69,AQ89)</f>
        <v>112</v>
      </c>
      <c r="AR108" s="242">
        <f>SUM(AR60:AR69,AR89)</f>
        <v>140</v>
      </c>
      <c r="AS108" s="2"/>
      <c r="AT108" s="2"/>
    </row>
    <row r="109" spans="1:46" s="6" customFormat="1" ht="12" customHeight="1" x14ac:dyDescent="0.2">
      <c r="A109" s="113"/>
      <c r="B109" s="114" t="s">
        <v>148</v>
      </c>
      <c r="C109" s="152"/>
      <c r="D109" s="145"/>
      <c r="E109" s="145"/>
      <c r="F109" s="145"/>
      <c r="G109" s="145"/>
      <c r="H109" s="145"/>
      <c r="I109" s="145"/>
      <c r="J109" s="153"/>
      <c r="K109" s="152"/>
      <c r="L109" s="145"/>
      <c r="M109" s="145"/>
      <c r="N109" s="145"/>
      <c r="O109" s="145"/>
      <c r="P109" s="145"/>
      <c r="Q109" s="145"/>
      <c r="R109" s="153"/>
      <c r="S109" s="152"/>
      <c r="T109" s="145"/>
      <c r="U109" s="145"/>
      <c r="V109" s="145"/>
      <c r="W109" s="145"/>
      <c r="X109" s="145"/>
      <c r="Y109" s="145"/>
      <c r="Z109" s="153"/>
      <c r="AA109" s="55"/>
      <c r="AB109" s="44">
        <f>(AD109)/36</f>
        <v>0</v>
      </c>
      <c r="AC109" s="15"/>
      <c r="AD109" s="15">
        <f t="shared" si="59"/>
        <v>0</v>
      </c>
      <c r="AE109" s="187"/>
      <c r="AF109" s="187"/>
      <c r="AG109" s="187"/>
      <c r="AH109" s="13"/>
      <c r="AI109" s="14"/>
      <c r="AJ109" s="50"/>
      <c r="AK109" s="18"/>
      <c r="AL109" s="20"/>
      <c r="AM109" s="18"/>
      <c r="AN109" s="20"/>
      <c r="AO109" s="18"/>
      <c r="AP109" s="20"/>
      <c r="AQ109" s="18"/>
      <c r="AR109" s="199"/>
      <c r="AS109" s="2"/>
      <c r="AT109" s="2"/>
    </row>
    <row r="110" spans="1:46" s="27" customFormat="1" ht="37.5" customHeight="1" x14ac:dyDescent="0.2">
      <c r="A110" s="111" t="s">
        <v>62</v>
      </c>
      <c r="B110" s="112" t="s">
        <v>84</v>
      </c>
      <c r="C110" s="154"/>
      <c r="D110" s="155"/>
      <c r="E110" s="155"/>
      <c r="F110" s="155"/>
      <c r="G110" s="155"/>
      <c r="H110" s="155"/>
      <c r="I110" s="155"/>
      <c r="J110" s="156"/>
      <c r="K110" s="154"/>
      <c r="L110" s="155"/>
      <c r="M110" s="155"/>
      <c r="N110" s="155"/>
      <c r="O110" s="155"/>
      <c r="P110" s="155"/>
      <c r="Q110" s="155"/>
      <c r="R110" s="156"/>
      <c r="S110" s="154"/>
      <c r="T110" s="155"/>
      <c r="U110" s="155"/>
      <c r="V110" s="155"/>
      <c r="W110" s="155"/>
      <c r="X110" s="155"/>
      <c r="Y110" s="155"/>
      <c r="Z110" s="156"/>
      <c r="AA110" s="56"/>
      <c r="AB110" s="45" t="s">
        <v>187</v>
      </c>
      <c r="AC110" s="45">
        <f>SUM(AC111:AC111)</f>
        <v>0</v>
      </c>
      <c r="AD110" s="45">
        <v>180</v>
      </c>
      <c r="AE110" s="189"/>
      <c r="AF110" s="189"/>
      <c r="AG110" s="189"/>
      <c r="AH110" s="23"/>
      <c r="AI110" s="24"/>
      <c r="AJ110" s="51"/>
      <c r="AK110" s="26"/>
      <c r="AL110" s="25"/>
      <c r="AM110" s="26"/>
      <c r="AN110" s="25"/>
      <c r="AO110" s="26"/>
      <c r="AP110" s="25"/>
      <c r="AQ110" s="26"/>
      <c r="AR110" s="200"/>
      <c r="AS110" s="203"/>
      <c r="AT110" s="203"/>
    </row>
    <row r="111" spans="1:46" s="6" customFormat="1" ht="11.25" customHeight="1" x14ac:dyDescent="0.2">
      <c r="A111" s="113"/>
      <c r="B111" s="114" t="s">
        <v>185</v>
      </c>
      <c r="C111" s="152"/>
      <c r="D111" s="145"/>
      <c r="E111" s="145"/>
      <c r="F111" s="145"/>
      <c r="G111" s="145"/>
      <c r="H111" s="145"/>
      <c r="I111" s="145"/>
      <c r="J111" s="153"/>
      <c r="K111" s="152"/>
      <c r="L111" s="145"/>
      <c r="M111" s="145"/>
      <c r="N111" s="145"/>
      <c r="O111" s="145"/>
      <c r="P111" s="145"/>
      <c r="Q111" s="145"/>
      <c r="R111" s="153"/>
      <c r="S111" s="152"/>
      <c r="T111" s="145"/>
      <c r="U111" s="145"/>
      <c r="V111" s="145"/>
      <c r="W111" s="145"/>
      <c r="X111" s="145"/>
      <c r="Y111" s="145"/>
      <c r="Z111" s="153"/>
      <c r="AA111" s="55"/>
      <c r="AB111" s="15">
        <f>(AD111)/36</f>
        <v>4</v>
      </c>
      <c r="AC111" s="15"/>
      <c r="AD111" s="15">
        <f t="shared" ref="AD111" si="60">SUM(AK111:AR111)</f>
        <v>144</v>
      </c>
      <c r="AE111" s="187"/>
      <c r="AF111" s="187">
        <v>144</v>
      </c>
      <c r="AG111" s="187"/>
      <c r="AH111" s="13"/>
      <c r="AI111" s="14" t="s">
        <v>77</v>
      </c>
      <c r="AJ111" s="50" t="s">
        <v>87</v>
      </c>
      <c r="AK111" s="18">
        <v>18</v>
      </c>
      <c r="AL111" s="133">
        <v>18</v>
      </c>
      <c r="AM111" s="134">
        <v>18</v>
      </c>
      <c r="AN111" s="133">
        <v>18</v>
      </c>
      <c r="AO111" s="134">
        <v>18</v>
      </c>
      <c r="AP111" s="133">
        <v>18</v>
      </c>
      <c r="AQ111" s="134">
        <v>18</v>
      </c>
      <c r="AR111" s="133">
        <v>18</v>
      </c>
      <c r="AS111" s="2"/>
      <c r="AT111" s="2"/>
    </row>
    <row r="112" spans="1:46" s="6" customFormat="1" ht="11.25" customHeight="1" x14ac:dyDescent="0.2">
      <c r="A112" s="113"/>
      <c r="B112" s="114" t="s">
        <v>186</v>
      </c>
      <c r="C112" s="152"/>
      <c r="D112" s="145"/>
      <c r="E112" s="145"/>
      <c r="F112" s="145"/>
      <c r="G112" s="145"/>
      <c r="H112" s="145"/>
      <c r="I112" s="145"/>
      <c r="J112" s="153"/>
      <c r="K112" s="152"/>
      <c r="L112" s="145"/>
      <c r="M112" s="145"/>
      <c r="N112" s="145"/>
      <c r="O112" s="145"/>
      <c r="P112" s="145"/>
      <c r="Q112" s="145"/>
      <c r="R112" s="153"/>
      <c r="S112" s="152"/>
      <c r="T112" s="145"/>
      <c r="U112" s="145"/>
      <c r="V112" s="145"/>
      <c r="W112" s="145"/>
      <c r="X112" s="145"/>
      <c r="Y112" s="145"/>
      <c r="Z112" s="153"/>
      <c r="AA112" s="55"/>
      <c r="AB112" s="44">
        <f>(AD112)/36</f>
        <v>1</v>
      </c>
      <c r="AC112" s="15"/>
      <c r="AD112" s="15">
        <f t="shared" ref="AD112" si="61">SUM(AK112:AR112)</f>
        <v>36</v>
      </c>
      <c r="AE112" s="187"/>
      <c r="AF112" s="187">
        <v>36</v>
      </c>
      <c r="AG112" s="187"/>
      <c r="AH112" s="13"/>
      <c r="AI112" s="14"/>
      <c r="AJ112" s="50" t="s">
        <v>87</v>
      </c>
      <c r="AK112" s="18"/>
      <c r="AL112" s="20"/>
      <c r="AM112" s="18">
        <v>18</v>
      </c>
      <c r="AN112" s="20">
        <v>18</v>
      </c>
      <c r="AO112" s="18"/>
      <c r="AP112" s="20"/>
      <c r="AQ112" s="18"/>
      <c r="AR112" s="199"/>
      <c r="AS112" s="2"/>
      <c r="AT112" s="2"/>
    </row>
    <row r="113" spans="1:46" s="27" customFormat="1" ht="24" customHeight="1" x14ac:dyDescent="0.2">
      <c r="A113" s="111" t="s">
        <v>68</v>
      </c>
      <c r="B113" s="112" t="s">
        <v>270</v>
      </c>
      <c r="C113" s="174"/>
      <c r="D113" s="175"/>
      <c r="E113" s="175"/>
      <c r="F113" s="175"/>
      <c r="G113" s="175"/>
      <c r="H113" s="175"/>
      <c r="I113" s="175"/>
      <c r="J113" s="176"/>
      <c r="K113" s="174"/>
      <c r="L113" s="175"/>
      <c r="M113" s="175"/>
      <c r="N113" s="175"/>
      <c r="O113" s="175"/>
      <c r="P113" s="175"/>
      <c r="Q113" s="175"/>
      <c r="R113" s="176">
        <v>8</v>
      </c>
      <c r="S113" s="174"/>
      <c r="T113" s="175"/>
      <c r="U113" s="175"/>
      <c r="V113" s="175"/>
      <c r="W113" s="175"/>
      <c r="X113" s="175"/>
      <c r="Y113" s="175"/>
      <c r="Z113" s="176"/>
      <c r="AA113" s="56"/>
      <c r="AB113" s="45" t="s">
        <v>67</v>
      </c>
      <c r="AC113" s="28"/>
      <c r="AD113" s="28">
        <f t="shared" ref="AD113" si="62">SUM(AK113:AR113)</f>
        <v>36</v>
      </c>
      <c r="AE113" s="219" t="s">
        <v>168</v>
      </c>
      <c r="AF113" s="194">
        <v>1</v>
      </c>
      <c r="AG113" s="194"/>
      <c r="AH113" s="13" t="s">
        <v>83</v>
      </c>
      <c r="AI113" s="14"/>
      <c r="AJ113" s="50" t="s">
        <v>87</v>
      </c>
      <c r="AK113" s="18"/>
      <c r="AL113" s="20"/>
      <c r="AM113" s="18"/>
      <c r="AN113" s="20"/>
      <c r="AO113" s="18"/>
      <c r="AP113" s="20"/>
      <c r="AQ113" s="18">
        <v>18</v>
      </c>
      <c r="AR113" s="199">
        <v>18</v>
      </c>
      <c r="AS113" s="2"/>
      <c r="AT113" s="202"/>
    </row>
    <row r="114" spans="1:46" s="27" customFormat="1" ht="24" customHeight="1" x14ac:dyDescent="0.2">
      <c r="A114" s="111" t="s">
        <v>70</v>
      </c>
      <c r="B114" s="112" t="s">
        <v>85</v>
      </c>
      <c r="C114" s="174"/>
      <c r="D114" s="175"/>
      <c r="E114" s="175"/>
      <c r="F114" s="175"/>
      <c r="G114" s="175"/>
      <c r="H114" s="175"/>
      <c r="I114" s="175"/>
      <c r="J114" s="176"/>
      <c r="K114" s="174"/>
      <c r="L114" s="175"/>
      <c r="M114" s="175"/>
      <c r="N114" s="175"/>
      <c r="O114" s="175"/>
      <c r="P114" s="175"/>
      <c r="Q114" s="175"/>
      <c r="R114" s="176"/>
      <c r="S114" s="174"/>
      <c r="T114" s="175"/>
      <c r="U114" s="175"/>
      <c r="V114" s="175"/>
      <c r="W114" s="175"/>
      <c r="X114" s="175"/>
      <c r="Y114" s="175"/>
      <c r="Z114" s="176"/>
      <c r="AA114" s="56"/>
      <c r="AB114" s="45" t="s">
        <v>64</v>
      </c>
      <c r="AC114" s="28">
        <f t="shared" ref="AC114:AC118" si="63">ROUNDUP(AD114/2,0)</f>
        <v>0</v>
      </c>
      <c r="AD114" s="28">
        <f t="shared" ref="AD114:AD118" si="64">SUM(AK114:AR114)</f>
        <v>0</v>
      </c>
      <c r="AE114" s="194"/>
      <c r="AF114" s="194"/>
      <c r="AG114" s="194"/>
      <c r="AH114" s="23"/>
      <c r="AI114" s="24"/>
      <c r="AJ114" s="51"/>
      <c r="AK114" s="26"/>
      <c r="AL114" s="25"/>
      <c r="AM114" s="26"/>
      <c r="AN114" s="25"/>
      <c r="AO114" s="26"/>
      <c r="AP114" s="25"/>
      <c r="AQ114" s="26"/>
      <c r="AR114" s="200"/>
      <c r="AS114" s="203"/>
      <c r="AT114" s="202"/>
    </row>
    <row r="115" spans="1:46" ht="27.75" customHeight="1" x14ac:dyDescent="0.2">
      <c r="A115" s="113" t="s">
        <v>71</v>
      </c>
      <c r="B115" s="114" t="s">
        <v>72</v>
      </c>
      <c r="C115" s="177"/>
      <c r="D115" s="178"/>
      <c r="E115" s="178"/>
      <c r="F115" s="178"/>
      <c r="G115" s="178"/>
      <c r="H115" s="178"/>
      <c r="I115" s="178"/>
      <c r="J115" s="179"/>
      <c r="K115" s="177"/>
      <c r="L115" s="178"/>
      <c r="M115" s="178"/>
      <c r="N115" s="178"/>
      <c r="O115" s="178"/>
      <c r="P115" s="178"/>
      <c r="Q115" s="178"/>
      <c r="R115" s="179"/>
      <c r="S115" s="177"/>
      <c r="T115" s="178"/>
      <c r="U115" s="178"/>
      <c r="V115" s="178"/>
      <c r="W115" s="178"/>
      <c r="X115" s="178"/>
      <c r="Y115" s="178"/>
      <c r="Z115" s="179"/>
      <c r="AA115" s="55"/>
      <c r="AB115" s="44" t="s">
        <v>67</v>
      </c>
      <c r="AC115" s="15">
        <f t="shared" si="63"/>
        <v>0</v>
      </c>
      <c r="AD115" s="15">
        <f t="shared" si="64"/>
        <v>0</v>
      </c>
      <c r="AE115" s="218" t="s">
        <v>168</v>
      </c>
      <c r="AF115" s="187">
        <v>1</v>
      </c>
      <c r="AG115" s="187"/>
      <c r="AH115" s="13"/>
      <c r="AI115" s="14"/>
      <c r="AJ115" s="50"/>
      <c r="AK115" s="18"/>
      <c r="AL115" s="20"/>
      <c r="AM115" s="18"/>
      <c r="AN115" s="20"/>
      <c r="AO115" s="18"/>
      <c r="AP115" s="20"/>
      <c r="AQ115" s="18"/>
      <c r="AR115" s="199"/>
      <c r="AS115" s="2"/>
      <c r="AT115" s="202"/>
    </row>
    <row r="116" spans="1:46" ht="44.25" customHeight="1" x14ac:dyDescent="0.2">
      <c r="A116" s="113" t="s">
        <v>73</v>
      </c>
      <c r="B116" s="114" t="s">
        <v>149</v>
      </c>
      <c r="C116" s="177"/>
      <c r="D116" s="178"/>
      <c r="E116" s="178"/>
      <c r="F116" s="178"/>
      <c r="G116" s="178"/>
      <c r="H116" s="178"/>
      <c r="I116" s="178"/>
      <c r="J116" s="179"/>
      <c r="K116" s="177"/>
      <c r="L116" s="178"/>
      <c r="M116" s="178"/>
      <c r="N116" s="178"/>
      <c r="O116" s="178"/>
      <c r="P116" s="178"/>
      <c r="Q116" s="178"/>
      <c r="R116" s="179"/>
      <c r="S116" s="177"/>
      <c r="T116" s="178"/>
      <c r="U116" s="178"/>
      <c r="V116" s="178"/>
      <c r="W116" s="178"/>
      <c r="X116" s="178"/>
      <c r="Y116" s="178"/>
      <c r="Z116" s="179"/>
      <c r="AA116" s="55"/>
      <c r="AB116" s="44" t="s">
        <v>67</v>
      </c>
      <c r="AC116" s="15">
        <f t="shared" si="63"/>
        <v>0</v>
      </c>
      <c r="AD116" s="15">
        <f t="shared" si="64"/>
        <v>0</v>
      </c>
      <c r="AE116" s="218" t="s">
        <v>168</v>
      </c>
      <c r="AF116" s="187">
        <v>1</v>
      </c>
      <c r="AG116" s="187"/>
      <c r="AH116" s="13"/>
      <c r="AI116" s="14"/>
      <c r="AJ116" s="50"/>
      <c r="AK116" s="18"/>
      <c r="AL116" s="20"/>
      <c r="AM116" s="18"/>
      <c r="AN116" s="20"/>
      <c r="AO116" s="18"/>
      <c r="AP116" s="20"/>
      <c r="AQ116" s="18"/>
      <c r="AR116" s="199"/>
      <c r="AS116" s="2"/>
      <c r="AT116" s="202"/>
    </row>
    <row r="117" spans="1:46" ht="27" customHeight="1" x14ac:dyDescent="0.2">
      <c r="A117" s="113" t="s">
        <v>74</v>
      </c>
      <c r="B117" s="114" t="s">
        <v>76</v>
      </c>
      <c r="C117" s="177"/>
      <c r="D117" s="178"/>
      <c r="E117" s="178"/>
      <c r="F117" s="178"/>
      <c r="G117" s="178"/>
      <c r="H117" s="178"/>
      <c r="I117" s="178"/>
      <c r="J117" s="179"/>
      <c r="K117" s="177"/>
      <c r="L117" s="178"/>
      <c r="M117" s="178"/>
      <c r="N117" s="178"/>
      <c r="O117" s="178"/>
      <c r="P117" s="178"/>
      <c r="Q117" s="178"/>
      <c r="R117" s="179"/>
      <c r="S117" s="177"/>
      <c r="T117" s="178"/>
      <c r="U117" s="178"/>
      <c r="V117" s="178"/>
      <c r="W117" s="178"/>
      <c r="X117" s="178"/>
      <c r="Y117" s="178"/>
      <c r="Z117" s="179"/>
      <c r="AA117" s="55"/>
      <c r="AB117" s="44" t="s">
        <v>67</v>
      </c>
      <c r="AC117" s="15">
        <f t="shared" si="63"/>
        <v>0</v>
      </c>
      <c r="AD117" s="15">
        <f t="shared" si="64"/>
        <v>0</v>
      </c>
      <c r="AE117" s="218" t="s">
        <v>168</v>
      </c>
      <c r="AF117" s="187">
        <v>1</v>
      </c>
      <c r="AG117" s="187"/>
      <c r="AH117" s="13"/>
      <c r="AI117" s="14"/>
      <c r="AJ117" s="50"/>
      <c r="AK117" s="18"/>
      <c r="AL117" s="20"/>
      <c r="AM117" s="18"/>
      <c r="AN117" s="20"/>
      <c r="AO117" s="18"/>
      <c r="AP117" s="20"/>
      <c r="AQ117" s="18"/>
      <c r="AR117" s="199"/>
      <c r="AS117" s="2"/>
      <c r="AT117" s="202"/>
    </row>
    <row r="118" spans="1:46" x14ac:dyDescent="0.2">
      <c r="A118" s="113" t="s">
        <v>75</v>
      </c>
      <c r="B118" s="114" t="s">
        <v>76</v>
      </c>
      <c r="C118" s="180"/>
      <c r="D118" s="181"/>
      <c r="E118" s="181"/>
      <c r="F118" s="181"/>
      <c r="G118" s="181"/>
      <c r="H118" s="181"/>
      <c r="I118" s="181"/>
      <c r="J118" s="182"/>
      <c r="K118" s="183"/>
      <c r="L118" s="181"/>
      <c r="M118" s="181"/>
      <c r="N118" s="181"/>
      <c r="O118" s="181"/>
      <c r="P118" s="181"/>
      <c r="Q118" s="181"/>
      <c r="R118" s="182"/>
      <c r="S118" s="184"/>
      <c r="T118" s="181"/>
      <c r="U118" s="181"/>
      <c r="V118" s="181"/>
      <c r="W118" s="181"/>
      <c r="X118" s="181"/>
      <c r="Y118" s="181"/>
      <c r="Z118" s="182"/>
      <c r="AA118" s="55"/>
      <c r="AB118" s="44" t="s">
        <v>67</v>
      </c>
      <c r="AC118" s="15">
        <f t="shared" si="63"/>
        <v>0</v>
      </c>
      <c r="AD118" s="15">
        <f t="shared" si="64"/>
        <v>0</v>
      </c>
      <c r="AE118" s="218" t="s">
        <v>168</v>
      </c>
      <c r="AF118" s="187">
        <v>1</v>
      </c>
      <c r="AG118" s="187"/>
      <c r="AH118" s="13"/>
      <c r="AI118" s="14"/>
      <c r="AJ118" s="50"/>
      <c r="AK118" s="18"/>
      <c r="AL118" s="20"/>
      <c r="AM118" s="18"/>
      <c r="AN118" s="20"/>
      <c r="AO118" s="18"/>
      <c r="AP118" s="20"/>
      <c r="AQ118" s="18"/>
      <c r="AR118" s="199"/>
      <c r="AS118" s="2"/>
      <c r="AT118" s="202"/>
    </row>
    <row r="119" spans="1:46" ht="12.75" customHeight="1" x14ac:dyDescent="0.2">
      <c r="B119" s="126" t="s">
        <v>82</v>
      </c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363" t="s">
        <v>152</v>
      </c>
      <c r="AC119" s="363"/>
      <c r="AD119" s="363"/>
      <c r="AE119" s="363"/>
      <c r="AF119" s="363"/>
      <c r="AG119" s="363"/>
      <c r="AH119" s="363"/>
      <c r="AI119" s="363"/>
      <c r="AJ119" s="364"/>
      <c r="AK119" s="314">
        <f>COUNT(C11:C25,C29:C33,C38:C101)</f>
        <v>2</v>
      </c>
      <c r="AL119" s="314">
        <f t="shared" ref="AL119:AR119" si="65">COUNT(D11:D25,D29:D33,D38:D101)</f>
        <v>4</v>
      </c>
      <c r="AM119" s="314">
        <f t="shared" si="65"/>
        <v>2</v>
      </c>
      <c r="AN119" s="314">
        <f t="shared" si="65"/>
        <v>6</v>
      </c>
      <c r="AO119" s="314">
        <f t="shared" si="65"/>
        <v>2</v>
      </c>
      <c r="AP119" s="314">
        <f t="shared" si="65"/>
        <v>5</v>
      </c>
      <c r="AQ119" s="314">
        <f>COUNT(I11:I102)</f>
        <v>2</v>
      </c>
      <c r="AR119" s="314">
        <f t="shared" si="65"/>
        <v>3</v>
      </c>
      <c r="AS119" s="2"/>
      <c r="AT119" s="2"/>
    </row>
    <row r="120" spans="1:46" ht="19.5" customHeight="1" x14ac:dyDescent="0.2"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363" t="s">
        <v>153</v>
      </c>
      <c r="AC120" s="363"/>
      <c r="AD120" s="363"/>
      <c r="AE120" s="363"/>
      <c r="AF120" s="363"/>
      <c r="AG120" s="363"/>
      <c r="AH120" s="363"/>
      <c r="AI120" s="363"/>
      <c r="AJ120" s="364"/>
      <c r="AK120" s="314">
        <f>COUNT(K11:K101)</f>
        <v>3</v>
      </c>
      <c r="AL120" s="314">
        <f t="shared" ref="AL120:AQ120" si="66">COUNT(L11:L101)</f>
        <v>9</v>
      </c>
      <c r="AM120" s="314">
        <f t="shared" si="66"/>
        <v>3</v>
      </c>
      <c r="AN120" s="314">
        <f t="shared" si="66"/>
        <v>9</v>
      </c>
      <c r="AO120" s="314">
        <f t="shared" si="66"/>
        <v>4</v>
      </c>
      <c r="AP120" s="314">
        <f t="shared" si="66"/>
        <v>8</v>
      </c>
      <c r="AQ120" s="314">
        <f t="shared" si="66"/>
        <v>2</v>
      </c>
      <c r="AR120" s="314">
        <f>COUNT(R11:R60,R64,R66:R101)</f>
        <v>10</v>
      </c>
      <c r="AS120" s="2"/>
      <c r="AT120" s="2"/>
    </row>
    <row r="121" spans="1:46" ht="12.75" customHeight="1" x14ac:dyDescent="0.2">
      <c r="A121" s="362"/>
      <c r="B121" s="362"/>
      <c r="C121" s="362"/>
      <c r="D121" s="362"/>
      <c r="E121" s="362"/>
      <c r="F121" s="362"/>
      <c r="G121" s="362"/>
      <c r="H121" s="362"/>
      <c r="I121" s="362"/>
      <c r="J121" s="362"/>
      <c r="K121" s="362"/>
      <c r="L121" s="362"/>
      <c r="M121" s="362"/>
      <c r="N121" s="362"/>
      <c r="O121" s="362"/>
      <c r="P121" s="362"/>
      <c r="Q121" s="362"/>
      <c r="R121" s="362"/>
      <c r="S121" s="362"/>
      <c r="T121" s="362"/>
      <c r="U121" s="362"/>
      <c r="V121" s="362"/>
      <c r="W121" s="362"/>
      <c r="X121" s="362"/>
      <c r="Y121" s="362"/>
      <c r="Z121" s="362"/>
      <c r="AA121" s="362"/>
      <c r="AB121" s="363" t="s">
        <v>150</v>
      </c>
      <c r="AC121" s="363"/>
      <c r="AD121" s="363"/>
      <c r="AE121" s="363"/>
      <c r="AF121" s="363"/>
      <c r="AG121" s="363"/>
      <c r="AH121" s="363"/>
      <c r="AI121" s="363"/>
      <c r="AJ121" s="364"/>
      <c r="AK121" s="241">
        <f>COUNT(S11:S101)</f>
        <v>17</v>
      </c>
      <c r="AL121" s="241">
        <f t="shared" ref="AL121:AR121" si="67">COUNT(T11:T101)</f>
        <v>9</v>
      </c>
      <c r="AM121" s="241">
        <f t="shared" si="67"/>
        <v>17</v>
      </c>
      <c r="AN121" s="241">
        <f t="shared" si="67"/>
        <v>8</v>
      </c>
      <c r="AO121" s="241">
        <f t="shared" si="67"/>
        <v>13</v>
      </c>
      <c r="AP121" s="241">
        <f t="shared" si="67"/>
        <v>7</v>
      </c>
      <c r="AQ121" s="241">
        <f t="shared" si="67"/>
        <v>16</v>
      </c>
      <c r="AR121" s="241">
        <f t="shared" si="67"/>
        <v>0</v>
      </c>
      <c r="AS121" s="2"/>
      <c r="AT121" s="2"/>
    </row>
    <row r="122" spans="1:46" ht="12.75" customHeight="1" x14ac:dyDescent="0.2">
      <c r="A122" s="362"/>
      <c r="B122" s="362"/>
      <c r="C122" s="362"/>
      <c r="D122" s="362"/>
      <c r="E122" s="362"/>
      <c r="F122" s="362"/>
      <c r="G122" s="362"/>
      <c r="H122" s="362"/>
      <c r="I122" s="362"/>
      <c r="J122" s="362"/>
      <c r="K122" s="362"/>
      <c r="L122" s="362"/>
      <c r="M122" s="362"/>
      <c r="N122" s="362"/>
      <c r="O122" s="362"/>
      <c r="P122" s="362"/>
      <c r="Q122" s="362"/>
      <c r="R122" s="362"/>
      <c r="S122" s="362"/>
      <c r="T122" s="362"/>
      <c r="U122" s="362"/>
      <c r="V122" s="362"/>
      <c r="W122" s="362"/>
      <c r="X122" s="362"/>
      <c r="Y122" s="362"/>
      <c r="Z122" s="362"/>
      <c r="AA122" s="362"/>
      <c r="AB122" s="362"/>
      <c r="AC122" s="362"/>
      <c r="AD122" s="127"/>
      <c r="AE122" s="127"/>
      <c r="AF122" s="216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206"/>
      <c r="AT122" s="206"/>
    </row>
    <row r="123" spans="1:46" ht="12.75" customHeight="1" x14ac:dyDescent="0.2">
      <c r="A123" s="362"/>
      <c r="B123" s="362"/>
      <c r="C123" s="362"/>
      <c r="D123" s="362"/>
      <c r="E123" s="362"/>
      <c r="F123" s="362"/>
      <c r="G123" s="362"/>
      <c r="H123" s="362"/>
      <c r="I123" s="362"/>
      <c r="J123" s="362"/>
      <c r="K123" s="362"/>
      <c r="L123" s="362"/>
      <c r="M123" s="362"/>
      <c r="N123" s="362"/>
      <c r="O123" s="362"/>
      <c r="P123" s="362"/>
      <c r="Q123" s="362"/>
      <c r="R123" s="362"/>
      <c r="S123" s="362"/>
      <c r="T123" s="362"/>
      <c r="U123" s="362"/>
      <c r="V123" s="362"/>
      <c r="W123" s="362"/>
      <c r="X123" s="362"/>
      <c r="Y123" s="362"/>
      <c r="Z123" s="362"/>
      <c r="AA123" s="362"/>
      <c r="AB123" s="362"/>
      <c r="AC123" s="362"/>
      <c r="AD123" s="4"/>
      <c r="AE123" s="4"/>
      <c r="AF123" s="216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206"/>
      <c r="AT123" s="206"/>
    </row>
    <row r="124" spans="1:46" x14ac:dyDescent="0.2"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216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</row>
    <row r="125" spans="1:46" x14ac:dyDescent="0.2"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216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</row>
    <row r="126" spans="1:46" x14ac:dyDescent="0.2"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216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</row>
    <row r="127" spans="1:46" x14ac:dyDescent="0.2"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216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</row>
    <row r="128" spans="1:46" x14ac:dyDescent="0.2"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216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</row>
    <row r="129" spans="3:44" x14ac:dyDescent="0.2"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216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</row>
    <row r="130" spans="3:44" x14ac:dyDescent="0.2"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216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</row>
    <row r="131" spans="3:44" x14ac:dyDescent="0.2"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216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</row>
    <row r="132" spans="3:44" x14ac:dyDescent="0.2"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216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</row>
    <row r="133" spans="3:44" x14ac:dyDescent="0.2"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216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</row>
    <row r="134" spans="3:44" x14ac:dyDescent="0.2"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216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</row>
    <row r="135" spans="3:44" x14ac:dyDescent="0.2"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216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</row>
    <row r="136" spans="3:44" x14ac:dyDescent="0.2"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216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</row>
    <row r="137" spans="3:44" x14ac:dyDescent="0.2"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216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</row>
    <row r="138" spans="3:44" x14ac:dyDescent="0.2"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216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</row>
    <row r="139" spans="3:44" x14ac:dyDescent="0.2"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216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</row>
    <row r="140" spans="3:44" x14ac:dyDescent="0.2"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216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</row>
    <row r="141" spans="3:44" x14ac:dyDescent="0.2"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216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</row>
    <row r="142" spans="3:44" x14ac:dyDescent="0.2"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216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</row>
    <row r="143" spans="3:44" x14ac:dyDescent="0.2"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216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</row>
    <row r="144" spans="3:44" x14ac:dyDescent="0.2"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216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</row>
    <row r="145" spans="3:44" x14ac:dyDescent="0.2"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216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</row>
    <row r="146" spans="3:44" x14ac:dyDescent="0.2"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216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</row>
    <row r="147" spans="3:44" x14ac:dyDescent="0.2"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216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</row>
    <row r="148" spans="3:44" x14ac:dyDescent="0.2"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216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</row>
    <row r="149" spans="3:44" x14ac:dyDescent="0.2"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216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</row>
    <row r="150" spans="3:44" x14ac:dyDescent="0.2"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216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</row>
    <row r="151" spans="3:44" x14ac:dyDescent="0.2"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216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</row>
    <row r="152" spans="3:44" x14ac:dyDescent="0.2"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216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</row>
    <row r="153" spans="3:44" x14ac:dyDescent="0.2"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216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</row>
    <row r="154" spans="3:44" x14ac:dyDescent="0.2"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216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</row>
    <row r="155" spans="3:44" x14ac:dyDescent="0.2"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216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</row>
    <row r="156" spans="3:44" x14ac:dyDescent="0.2"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216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</row>
    <row r="157" spans="3:44" x14ac:dyDescent="0.2"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216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</row>
    <row r="158" spans="3:44" x14ac:dyDescent="0.2"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216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</row>
    <row r="159" spans="3:44" x14ac:dyDescent="0.2"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216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</row>
    <row r="160" spans="3:44" x14ac:dyDescent="0.2"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216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</row>
    <row r="161" spans="3:44" x14ac:dyDescent="0.2"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216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</row>
    <row r="162" spans="3:44" x14ac:dyDescent="0.2"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216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</row>
    <row r="163" spans="3:44" x14ac:dyDescent="0.2"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216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</row>
    <row r="164" spans="3:44" x14ac:dyDescent="0.2"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216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</row>
    <row r="165" spans="3:44" x14ac:dyDescent="0.2"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216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</row>
    <row r="166" spans="3:44" x14ac:dyDescent="0.2"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216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</row>
    <row r="167" spans="3:44" x14ac:dyDescent="0.2"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216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</row>
    <row r="168" spans="3:44" x14ac:dyDescent="0.2"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216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</row>
    <row r="169" spans="3:44" x14ac:dyDescent="0.2"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216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</row>
    <row r="170" spans="3:44" x14ac:dyDescent="0.2"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216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</row>
    <row r="171" spans="3:44" x14ac:dyDescent="0.2"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216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</row>
    <row r="172" spans="3:44" x14ac:dyDescent="0.2"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216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</row>
    <row r="173" spans="3:44" x14ac:dyDescent="0.2"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216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</row>
    <row r="174" spans="3:44" x14ac:dyDescent="0.2"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216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</row>
    <row r="175" spans="3:44" x14ac:dyDescent="0.2"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216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</row>
    <row r="176" spans="3:44" x14ac:dyDescent="0.2"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216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</row>
    <row r="177" spans="3:44" x14ac:dyDescent="0.2"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216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</row>
    <row r="178" spans="3:44" x14ac:dyDescent="0.2"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216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</row>
    <row r="179" spans="3:44" x14ac:dyDescent="0.2"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216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</row>
    <row r="180" spans="3:44" x14ac:dyDescent="0.2"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216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</row>
    <row r="181" spans="3:44" x14ac:dyDescent="0.2"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216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</row>
    <row r="182" spans="3:44" x14ac:dyDescent="0.2"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216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</row>
    <row r="183" spans="3:44" x14ac:dyDescent="0.2"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216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</row>
    <row r="184" spans="3:44" x14ac:dyDescent="0.2"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216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</row>
    <row r="185" spans="3:44" x14ac:dyDescent="0.2"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216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</row>
    <row r="186" spans="3:44" x14ac:dyDescent="0.2"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216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</row>
    <row r="187" spans="3:44" x14ac:dyDescent="0.2"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216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</row>
    <row r="188" spans="3:44" x14ac:dyDescent="0.2"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216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</row>
    <row r="189" spans="3:44" x14ac:dyDescent="0.2"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216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</row>
    <row r="190" spans="3:44" x14ac:dyDescent="0.2"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216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</row>
    <row r="191" spans="3:44" x14ac:dyDescent="0.2"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216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</row>
    <row r="192" spans="3:44" x14ac:dyDescent="0.2"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216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</row>
    <row r="193" spans="3:44" x14ac:dyDescent="0.2"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216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</row>
    <row r="194" spans="3:44" x14ac:dyDescent="0.2"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216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</row>
    <row r="195" spans="3:44" x14ac:dyDescent="0.2"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216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</row>
    <row r="196" spans="3:44" x14ac:dyDescent="0.2"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216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</row>
    <row r="197" spans="3:44" x14ac:dyDescent="0.2"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216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</row>
    <row r="198" spans="3:44" x14ac:dyDescent="0.2"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216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</row>
    <row r="199" spans="3:44" x14ac:dyDescent="0.2"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216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</row>
    <row r="200" spans="3:44" x14ac:dyDescent="0.2"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216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</row>
    <row r="201" spans="3:44" x14ac:dyDescent="0.2"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216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</row>
    <row r="202" spans="3:44" x14ac:dyDescent="0.2"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216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</row>
    <row r="203" spans="3:44" x14ac:dyDescent="0.2"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216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</row>
    <row r="204" spans="3:44" x14ac:dyDescent="0.2"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216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</row>
    <row r="205" spans="3:44" x14ac:dyDescent="0.2"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216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</row>
    <row r="206" spans="3:44" x14ac:dyDescent="0.2"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216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</row>
    <row r="207" spans="3:44" x14ac:dyDescent="0.2"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216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</row>
    <row r="208" spans="3:44" x14ac:dyDescent="0.2"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216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</row>
    <row r="209" spans="3:44" x14ac:dyDescent="0.2"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216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</row>
    <row r="210" spans="3:44" x14ac:dyDescent="0.2"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216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</row>
    <row r="211" spans="3:44" x14ac:dyDescent="0.2"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216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</row>
    <row r="212" spans="3:44" x14ac:dyDescent="0.2"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216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</row>
    <row r="213" spans="3:44" x14ac:dyDescent="0.2"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216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</row>
    <row r="214" spans="3:44" x14ac:dyDescent="0.2"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216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</row>
    <row r="215" spans="3:44" x14ac:dyDescent="0.2"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216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</row>
    <row r="216" spans="3:44" x14ac:dyDescent="0.2"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216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</row>
    <row r="217" spans="3:44" x14ac:dyDescent="0.2"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216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</row>
    <row r="218" spans="3:44" x14ac:dyDescent="0.2"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216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</row>
    <row r="219" spans="3:44" x14ac:dyDescent="0.2"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216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</row>
    <row r="220" spans="3:44" x14ac:dyDescent="0.2"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216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</row>
    <row r="221" spans="3:44" x14ac:dyDescent="0.2"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216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</row>
    <row r="222" spans="3:44" x14ac:dyDescent="0.2"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216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</row>
    <row r="223" spans="3:44" x14ac:dyDescent="0.2"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216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</row>
    <row r="224" spans="3:44" x14ac:dyDescent="0.2"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216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</row>
    <row r="225" spans="3:44" x14ac:dyDescent="0.2"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216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</row>
    <row r="226" spans="3:44" x14ac:dyDescent="0.2"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216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</row>
    <row r="227" spans="3:44" x14ac:dyDescent="0.2"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216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</row>
    <row r="228" spans="3:44" x14ac:dyDescent="0.2"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216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</row>
    <row r="229" spans="3:44" x14ac:dyDescent="0.2"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216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</row>
    <row r="230" spans="3:44" x14ac:dyDescent="0.2"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216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</row>
    <row r="231" spans="3:44" x14ac:dyDescent="0.2"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216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</row>
    <row r="232" spans="3:44" x14ac:dyDescent="0.2"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216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</row>
    <row r="233" spans="3:44" x14ac:dyDescent="0.2"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216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</row>
    <row r="234" spans="3:44" x14ac:dyDescent="0.2"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216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</row>
    <row r="235" spans="3:44" x14ac:dyDescent="0.2"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216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</row>
    <row r="236" spans="3:44" x14ac:dyDescent="0.2"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216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</row>
    <row r="237" spans="3:44" x14ac:dyDescent="0.2"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216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</row>
    <row r="238" spans="3:44" x14ac:dyDescent="0.2"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216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</row>
    <row r="239" spans="3:44" x14ac:dyDescent="0.2"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216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</row>
    <row r="240" spans="3:44" x14ac:dyDescent="0.2"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216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</row>
    <row r="241" spans="3:44" x14ac:dyDescent="0.2"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216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</row>
    <row r="242" spans="3:44" x14ac:dyDescent="0.2"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216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</row>
    <row r="243" spans="3:44" x14ac:dyDescent="0.2"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216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</row>
    <row r="244" spans="3:44" x14ac:dyDescent="0.2"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216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</row>
    <row r="245" spans="3:44" x14ac:dyDescent="0.2"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216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</row>
    <row r="246" spans="3:44" x14ac:dyDescent="0.2"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216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</row>
    <row r="247" spans="3:44" x14ac:dyDescent="0.2"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216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</row>
    <row r="248" spans="3:44" x14ac:dyDescent="0.2"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216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</row>
    <row r="249" spans="3:44" x14ac:dyDescent="0.2"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216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</row>
    <row r="250" spans="3:44" x14ac:dyDescent="0.2"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216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</row>
    <row r="251" spans="3:44" x14ac:dyDescent="0.2"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216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</row>
    <row r="252" spans="3:44" x14ac:dyDescent="0.2"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216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</row>
    <row r="253" spans="3:44" x14ac:dyDescent="0.2"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216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</row>
    <row r="254" spans="3:44" x14ac:dyDescent="0.2"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216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</row>
    <row r="255" spans="3:44" x14ac:dyDescent="0.2"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216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</row>
    <row r="256" spans="3:44" x14ac:dyDescent="0.2"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216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</row>
    <row r="257" spans="3:44" x14ac:dyDescent="0.2"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216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</row>
    <row r="258" spans="3:44" x14ac:dyDescent="0.2"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216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</row>
    <row r="259" spans="3:44" x14ac:dyDescent="0.2"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216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</row>
    <row r="260" spans="3:44" x14ac:dyDescent="0.2"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216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</row>
    <row r="261" spans="3:44" x14ac:dyDescent="0.2"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216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</row>
    <row r="262" spans="3:44" x14ac:dyDescent="0.2"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216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</row>
    <row r="263" spans="3:44" x14ac:dyDescent="0.2"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216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</row>
    <row r="264" spans="3:44" x14ac:dyDescent="0.2"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216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</row>
    <row r="265" spans="3:44" x14ac:dyDescent="0.2"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216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</row>
    <row r="266" spans="3:44" x14ac:dyDescent="0.2"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216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</row>
    <row r="267" spans="3:44" x14ac:dyDescent="0.2"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216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</row>
    <row r="268" spans="3:44" x14ac:dyDescent="0.2"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216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</row>
    <row r="269" spans="3:44" x14ac:dyDescent="0.2"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216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</row>
    <row r="270" spans="3:44" x14ac:dyDescent="0.2"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216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</row>
    <row r="271" spans="3:44" x14ac:dyDescent="0.2"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216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</row>
    <row r="272" spans="3:44" x14ac:dyDescent="0.2"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216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</row>
    <row r="273" spans="3:44" x14ac:dyDescent="0.2"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216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</row>
    <row r="274" spans="3:44" x14ac:dyDescent="0.2"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216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</row>
    <row r="275" spans="3:44" x14ac:dyDescent="0.2"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216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</row>
    <row r="276" spans="3:44" x14ac:dyDescent="0.2"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216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</row>
    <row r="277" spans="3:44" x14ac:dyDescent="0.2"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216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</row>
    <row r="278" spans="3:44" x14ac:dyDescent="0.2"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216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</row>
    <row r="279" spans="3:44" x14ac:dyDescent="0.2"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216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</row>
    <row r="280" spans="3:44" x14ac:dyDescent="0.2"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216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</row>
    <row r="281" spans="3:44" x14ac:dyDescent="0.2"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216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</row>
    <row r="282" spans="3:44" x14ac:dyDescent="0.2"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216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</row>
    <row r="283" spans="3:44" x14ac:dyDescent="0.2"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216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</row>
    <row r="284" spans="3:44" x14ac:dyDescent="0.2"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216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</row>
    <row r="285" spans="3:44" x14ac:dyDescent="0.2"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216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</row>
    <row r="286" spans="3:44" x14ac:dyDescent="0.2"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216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</row>
    <row r="287" spans="3:44" x14ac:dyDescent="0.2"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216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</row>
    <row r="288" spans="3:44" x14ac:dyDescent="0.2"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216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</row>
    <row r="289" spans="3:44" x14ac:dyDescent="0.2"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216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</row>
    <row r="290" spans="3:44" x14ac:dyDescent="0.2"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216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</row>
    <row r="291" spans="3:44" x14ac:dyDescent="0.2"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216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</row>
    <row r="292" spans="3:44" x14ac:dyDescent="0.2"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216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</row>
    <row r="293" spans="3:44" x14ac:dyDescent="0.2"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216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</row>
    <row r="294" spans="3:44" x14ac:dyDescent="0.2"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216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</row>
    <row r="295" spans="3:44" x14ac:dyDescent="0.2"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216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</row>
    <row r="296" spans="3:44" x14ac:dyDescent="0.2"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216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</row>
    <row r="297" spans="3:44" x14ac:dyDescent="0.2"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216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</row>
    <row r="298" spans="3:44" x14ac:dyDescent="0.2"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216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</row>
    <row r="299" spans="3:44" x14ac:dyDescent="0.2"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216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</row>
    <row r="300" spans="3:44" x14ac:dyDescent="0.2"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216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</row>
    <row r="301" spans="3:44" x14ac:dyDescent="0.2"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216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</row>
    <row r="302" spans="3:44" x14ac:dyDescent="0.2"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216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</row>
    <row r="303" spans="3:44" x14ac:dyDescent="0.2"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216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</row>
    <row r="304" spans="3:44" x14ac:dyDescent="0.2"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216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</row>
    <row r="305" spans="3:44" x14ac:dyDescent="0.2"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216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</row>
    <row r="306" spans="3:44" x14ac:dyDescent="0.2"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216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</row>
    <row r="307" spans="3:44" x14ac:dyDescent="0.2"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216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</row>
    <row r="308" spans="3:44" x14ac:dyDescent="0.2"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216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</row>
    <row r="309" spans="3:44" x14ac:dyDescent="0.2"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216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</row>
    <row r="310" spans="3:44" x14ac:dyDescent="0.2"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216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</row>
    <row r="311" spans="3:44" x14ac:dyDescent="0.2"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216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</row>
    <row r="312" spans="3:44" x14ac:dyDescent="0.2"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216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</row>
    <row r="313" spans="3:44" x14ac:dyDescent="0.2"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216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</row>
    <row r="314" spans="3:44" x14ac:dyDescent="0.2"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216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</row>
    <row r="315" spans="3:44" x14ac:dyDescent="0.2"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216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</row>
    <row r="316" spans="3:44" x14ac:dyDescent="0.2"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216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</row>
    <row r="317" spans="3:44" x14ac:dyDescent="0.2"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216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</row>
    <row r="318" spans="3:44" x14ac:dyDescent="0.2"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216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</row>
    <row r="319" spans="3:44" x14ac:dyDescent="0.2"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216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</row>
    <row r="320" spans="3:44" x14ac:dyDescent="0.2"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216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</row>
    <row r="321" spans="3:44" x14ac:dyDescent="0.2"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216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</row>
    <row r="322" spans="3:44" x14ac:dyDescent="0.2"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216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</row>
    <row r="323" spans="3:44" x14ac:dyDescent="0.2"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216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</row>
    <row r="324" spans="3:44" x14ac:dyDescent="0.2"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216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</row>
    <row r="325" spans="3:44" x14ac:dyDescent="0.2"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216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</row>
    <row r="326" spans="3:44" x14ac:dyDescent="0.2"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216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</row>
    <row r="327" spans="3:44" x14ac:dyDescent="0.2"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216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</row>
    <row r="328" spans="3:44" x14ac:dyDescent="0.2"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216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</row>
    <row r="329" spans="3:44" x14ac:dyDescent="0.2"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216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</row>
    <row r="330" spans="3:44" x14ac:dyDescent="0.2"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216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</row>
    <row r="331" spans="3:44" x14ac:dyDescent="0.2"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216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</row>
    <row r="332" spans="3:44" x14ac:dyDescent="0.2"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216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</row>
    <row r="333" spans="3:44" x14ac:dyDescent="0.2"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216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</row>
    <row r="334" spans="3:44" x14ac:dyDescent="0.2"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216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</row>
    <row r="335" spans="3:44" x14ac:dyDescent="0.2"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216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</row>
    <row r="336" spans="3:44" x14ac:dyDescent="0.2"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216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</row>
    <row r="337" spans="3:44" x14ac:dyDescent="0.2"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216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</row>
    <row r="338" spans="3:44" x14ac:dyDescent="0.2"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216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</row>
    <row r="339" spans="3:44" x14ac:dyDescent="0.2"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216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</row>
    <row r="340" spans="3:44" x14ac:dyDescent="0.2"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216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</row>
    <row r="341" spans="3:44" x14ac:dyDescent="0.2"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216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</row>
    <row r="342" spans="3:44" x14ac:dyDescent="0.2"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216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</row>
    <row r="343" spans="3:44" x14ac:dyDescent="0.2"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216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</row>
    <row r="344" spans="3:44" x14ac:dyDescent="0.2"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216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</row>
    <row r="345" spans="3:44" x14ac:dyDescent="0.2"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216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</row>
    <row r="346" spans="3:44" x14ac:dyDescent="0.2"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216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</row>
    <row r="347" spans="3:44" x14ac:dyDescent="0.2"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216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</row>
    <row r="348" spans="3:44" x14ac:dyDescent="0.2"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216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</row>
    <row r="349" spans="3:44" x14ac:dyDescent="0.2"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216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</row>
    <row r="350" spans="3:44" x14ac:dyDescent="0.2"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216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</row>
    <row r="351" spans="3:44" x14ac:dyDescent="0.2"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216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</row>
    <row r="352" spans="3:44" x14ac:dyDescent="0.2"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216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</row>
    <row r="353" spans="3:44" x14ac:dyDescent="0.2"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216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</row>
    <row r="354" spans="3:44" x14ac:dyDescent="0.2"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216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</row>
    <row r="355" spans="3:44" x14ac:dyDescent="0.2"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216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</row>
    <row r="356" spans="3:44" x14ac:dyDescent="0.2"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216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</row>
    <row r="357" spans="3:44" x14ac:dyDescent="0.2"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216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</row>
    <row r="358" spans="3:44" x14ac:dyDescent="0.2"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216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</row>
    <row r="359" spans="3:44" x14ac:dyDescent="0.2"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216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</row>
    <row r="360" spans="3:44" x14ac:dyDescent="0.2"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216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</row>
    <row r="361" spans="3:44" x14ac:dyDescent="0.2"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216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</row>
    <row r="362" spans="3:44" x14ac:dyDescent="0.2"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216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</row>
    <row r="363" spans="3:44" x14ac:dyDescent="0.2"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216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</row>
    <row r="364" spans="3:44" x14ac:dyDescent="0.2"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216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</row>
    <row r="365" spans="3:44" x14ac:dyDescent="0.2"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216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</row>
    <row r="366" spans="3:44" x14ac:dyDescent="0.2"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216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</row>
    <row r="367" spans="3:44" x14ac:dyDescent="0.2"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216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</row>
    <row r="368" spans="3:44" x14ac:dyDescent="0.2"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216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</row>
    <row r="369" spans="3:44" x14ac:dyDescent="0.2"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216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</row>
    <row r="370" spans="3:44" x14ac:dyDescent="0.2"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216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</row>
    <row r="371" spans="3:44" x14ac:dyDescent="0.2"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216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</row>
    <row r="372" spans="3:44" x14ac:dyDescent="0.2"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216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</row>
    <row r="373" spans="3:44" x14ac:dyDescent="0.2"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216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</row>
    <row r="374" spans="3:44" x14ac:dyDescent="0.2"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216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</row>
    <row r="375" spans="3:44" x14ac:dyDescent="0.2"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216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</row>
    <row r="376" spans="3:44" x14ac:dyDescent="0.2"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216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</row>
    <row r="377" spans="3:44" x14ac:dyDescent="0.2"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216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</row>
    <row r="378" spans="3:44" x14ac:dyDescent="0.2"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216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</row>
    <row r="379" spans="3:44" x14ac:dyDescent="0.2"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216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</row>
    <row r="380" spans="3:44" x14ac:dyDescent="0.2"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216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</row>
    <row r="381" spans="3:44" x14ac:dyDescent="0.2"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216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</row>
    <row r="382" spans="3:44" x14ac:dyDescent="0.2"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216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</row>
    <row r="383" spans="3:44" x14ac:dyDescent="0.2"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216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</row>
    <row r="384" spans="3:44" x14ac:dyDescent="0.2"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216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</row>
    <row r="385" spans="3:44" x14ac:dyDescent="0.2"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216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</row>
    <row r="386" spans="3:44" x14ac:dyDescent="0.2"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216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</row>
    <row r="387" spans="3:44" x14ac:dyDescent="0.2"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216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</row>
    <row r="388" spans="3:44" x14ac:dyDescent="0.2"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216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</row>
    <row r="389" spans="3:44" x14ac:dyDescent="0.2"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216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</row>
    <row r="390" spans="3:44" x14ac:dyDescent="0.2"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216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</row>
    <row r="391" spans="3:44" x14ac:dyDescent="0.2"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216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</row>
    <row r="392" spans="3:44" x14ac:dyDescent="0.2"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216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</row>
    <row r="393" spans="3:44" x14ac:dyDescent="0.2"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216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</row>
    <row r="394" spans="3:44" x14ac:dyDescent="0.2"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216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</row>
    <row r="395" spans="3:44" x14ac:dyDescent="0.2"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216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</row>
    <row r="396" spans="3:44" x14ac:dyDescent="0.2"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216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</row>
    <row r="397" spans="3:44" x14ac:dyDescent="0.2"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216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</row>
    <row r="398" spans="3:44" x14ac:dyDescent="0.2"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216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</row>
    <row r="399" spans="3:44" x14ac:dyDescent="0.2"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216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</row>
    <row r="400" spans="3:44" x14ac:dyDescent="0.2"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216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</row>
    <row r="401" spans="3:44" x14ac:dyDescent="0.2"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216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</row>
    <row r="402" spans="3:44" x14ac:dyDescent="0.2"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216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</row>
    <row r="403" spans="3:44" x14ac:dyDescent="0.2"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216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</row>
    <row r="404" spans="3:44" x14ac:dyDescent="0.2"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216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</row>
    <row r="405" spans="3:44" x14ac:dyDescent="0.2"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216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</row>
    <row r="406" spans="3:44" x14ac:dyDescent="0.2"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216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</row>
    <row r="407" spans="3:44" x14ac:dyDescent="0.2"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216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</row>
    <row r="408" spans="3:44" x14ac:dyDescent="0.2"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216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</row>
    <row r="409" spans="3:44" x14ac:dyDescent="0.2"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216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</row>
    <row r="410" spans="3:44" x14ac:dyDescent="0.2"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216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</row>
    <row r="411" spans="3:44" x14ac:dyDescent="0.2"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216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</row>
    <row r="412" spans="3:44" x14ac:dyDescent="0.2"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216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</row>
    <row r="413" spans="3:44" x14ac:dyDescent="0.2"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216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</row>
    <row r="414" spans="3:44" x14ac:dyDescent="0.2"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216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</row>
    <row r="415" spans="3:44" x14ac:dyDescent="0.2"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216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</row>
    <row r="416" spans="3:44" x14ac:dyDescent="0.2"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216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</row>
    <row r="417" spans="3:44" x14ac:dyDescent="0.2"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216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</row>
    <row r="418" spans="3:44" x14ac:dyDescent="0.2"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216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</row>
    <row r="419" spans="3:44" x14ac:dyDescent="0.2"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216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</row>
    <row r="420" spans="3:44" x14ac:dyDescent="0.2"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216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</row>
    <row r="421" spans="3:44" x14ac:dyDescent="0.2"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216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</row>
    <row r="422" spans="3:44" x14ac:dyDescent="0.2"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216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</row>
    <row r="423" spans="3:44" x14ac:dyDescent="0.2"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216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</row>
    <row r="424" spans="3:44" x14ac:dyDescent="0.2"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216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</row>
    <row r="425" spans="3:44" x14ac:dyDescent="0.2"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216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</row>
    <row r="426" spans="3:44" x14ac:dyDescent="0.2"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216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</row>
    <row r="427" spans="3:44" x14ac:dyDescent="0.2"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216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</row>
    <row r="428" spans="3:44" x14ac:dyDescent="0.2"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216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</row>
    <row r="429" spans="3:44" x14ac:dyDescent="0.2"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216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</row>
    <row r="430" spans="3:44" x14ac:dyDescent="0.2"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216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</row>
    <row r="431" spans="3:44" x14ac:dyDescent="0.2"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216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</row>
    <row r="432" spans="3:44" x14ac:dyDescent="0.2"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216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</row>
    <row r="433" spans="3:44" x14ac:dyDescent="0.2"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216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</row>
    <row r="434" spans="3:44" x14ac:dyDescent="0.2"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216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</row>
    <row r="435" spans="3:44" x14ac:dyDescent="0.2"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216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</row>
    <row r="436" spans="3:44" x14ac:dyDescent="0.2"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216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</row>
    <row r="437" spans="3:44" x14ac:dyDescent="0.2"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216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</row>
    <row r="438" spans="3:44" x14ac:dyDescent="0.2"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216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</row>
    <row r="439" spans="3:44" x14ac:dyDescent="0.2"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216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</row>
    <row r="440" spans="3:44" x14ac:dyDescent="0.2"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216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</row>
    <row r="441" spans="3:44" x14ac:dyDescent="0.2"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216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</row>
    <row r="442" spans="3:44" x14ac:dyDescent="0.2"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216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</row>
    <row r="443" spans="3:44" x14ac:dyDescent="0.2"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216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</row>
    <row r="444" spans="3:44" x14ac:dyDescent="0.2"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216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</row>
    <row r="445" spans="3:44" x14ac:dyDescent="0.2"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216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</row>
    <row r="446" spans="3:44" x14ac:dyDescent="0.2"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216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</row>
    <row r="447" spans="3:44" x14ac:dyDescent="0.2"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216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</row>
    <row r="448" spans="3:44" x14ac:dyDescent="0.2"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216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</row>
    <row r="449" spans="3:44" x14ac:dyDescent="0.2"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216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</row>
    <row r="450" spans="3:44" x14ac:dyDescent="0.2"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216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</row>
    <row r="451" spans="3:44" x14ac:dyDescent="0.2"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216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</row>
    <row r="452" spans="3:44" x14ac:dyDescent="0.2"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216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</row>
    <row r="453" spans="3:44" x14ac:dyDescent="0.2"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216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</row>
    <row r="454" spans="3:44" x14ac:dyDescent="0.2"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216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</row>
    <row r="455" spans="3:44" x14ac:dyDescent="0.2"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216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</row>
    <row r="456" spans="3:44" x14ac:dyDescent="0.2"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216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</row>
    <row r="457" spans="3:44" x14ac:dyDescent="0.2"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216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</row>
    <row r="458" spans="3:44" x14ac:dyDescent="0.2"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216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</row>
    <row r="459" spans="3:44" x14ac:dyDescent="0.2"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216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</row>
    <row r="460" spans="3:44" x14ac:dyDescent="0.2"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216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</row>
    <row r="461" spans="3:44" x14ac:dyDescent="0.2"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216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</row>
    <row r="462" spans="3:44" x14ac:dyDescent="0.2"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216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</row>
    <row r="463" spans="3:44" x14ac:dyDescent="0.2"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216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</row>
    <row r="464" spans="3:44" x14ac:dyDescent="0.2"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216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</row>
    <row r="465" spans="3:44" x14ac:dyDescent="0.2"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216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</row>
    <row r="466" spans="3:44" x14ac:dyDescent="0.2"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216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</row>
    <row r="467" spans="3:44" x14ac:dyDescent="0.2"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216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</row>
    <row r="468" spans="3:44" x14ac:dyDescent="0.2"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216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</row>
    <row r="469" spans="3:44" x14ac:dyDescent="0.2"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216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</row>
    <row r="470" spans="3:44" x14ac:dyDescent="0.2"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216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</row>
    <row r="471" spans="3:44" x14ac:dyDescent="0.2"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216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</row>
    <row r="472" spans="3:44" x14ac:dyDescent="0.2"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216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</row>
    <row r="473" spans="3:44" x14ac:dyDescent="0.2"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216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</row>
    <row r="474" spans="3:44" x14ac:dyDescent="0.2"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216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</row>
    <row r="475" spans="3:44" x14ac:dyDescent="0.2"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216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</row>
    <row r="476" spans="3:44" x14ac:dyDescent="0.2"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216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</row>
    <row r="477" spans="3:44" x14ac:dyDescent="0.2"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216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</row>
    <row r="478" spans="3:44" x14ac:dyDescent="0.2"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216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</row>
    <row r="479" spans="3:44" x14ac:dyDescent="0.2"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216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</row>
    <row r="480" spans="3:44" x14ac:dyDescent="0.2"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216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</row>
    <row r="481" spans="3:44" x14ac:dyDescent="0.2"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216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</row>
    <row r="482" spans="3:44" x14ac:dyDescent="0.2"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216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</row>
    <row r="483" spans="3:44" x14ac:dyDescent="0.2"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216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</row>
    <row r="484" spans="3:44" x14ac:dyDescent="0.2"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216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</row>
    <row r="485" spans="3:44" x14ac:dyDescent="0.2"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216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</row>
    <row r="486" spans="3:44" x14ac:dyDescent="0.2"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216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</row>
    <row r="487" spans="3:44" x14ac:dyDescent="0.2"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216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</row>
    <row r="488" spans="3:44" x14ac:dyDescent="0.2"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216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</row>
    <row r="489" spans="3:44" x14ac:dyDescent="0.2"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216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</row>
    <row r="490" spans="3:44" x14ac:dyDescent="0.2"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216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</row>
    <row r="491" spans="3:44" x14ac:dyDescent="0.2"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216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</row>
    <row r="492" spans="3:44" x14ac:dyDescent="0.2"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216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</row>
    <row r="493" spans="3:44" x14ac:dyDescent="0.2"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216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</row>
    <row r="494" spans="3:44" x14ac:dyDescent="0.2"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216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</row>
    <row r="495" spans="3:44" x14ac:dyDescent="0.2"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216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</row>
    <row r="496" spans="3:44" x14ac:dyDescent="0.2"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216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</row>
    <row r="497" spans="3:44" x14ac:dyDescent="0.2"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216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</row>
    <row r="498" spans="3:44" x14ac:dyDescent="0.2"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216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</row>
    <row r="499" spans="3:44" x14ac:dyDescent="0.2"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216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</row>
    <row r="500" spans="3:44" x14ac:dyDescent="0.2"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216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</row>
    <row r="501" spans="3:44" x14ac:dyDescent="0.2"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216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</row>
    <row r="502" spans="3:44" x14ac:dyDescent="0.2"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216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</row>
    <row r="503" spans="3:44" x14ac:dyDescent="0.2"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216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</row>
    <row r="504" spans="3:44" x14ac:dyDescent="0.2"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216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</row>
    <row r="505" spans="3:44" x14ac:dyDescent="0.2"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216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</row>
    <row r="506" spans="3:44" x14ac:dyDescent="0.2"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216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</row>
    <row r="507" spans="3:44" x14ac:dyDescent="0.2"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216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</row>
    <row r="508" spans="3:44" x14ac:dyDescent="0.2"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216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</row>
    <row r="509" spans="3:44" x14ac:dyDescent="0.2"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216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</row>
    <row r="510" spans="3:44" x14ac:dyDescent="0.2"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216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</row>
    <row r="511" spans="3:44" x14ac:dyDescent="0.2"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216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</row>
    <row r="512" spans="3:44" x14ac:dyDescent="0.2"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216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</row>
    <row r="513" spans="3:44" x14ac:dyDescent="0.2"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216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</row>
    <row r="514" spans="3:44" x14ac:dyDescent="0.2"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216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</row>
    <row r="515" spans="3:44" x14ac:dyDescent="0.2"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216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</row>
    <row r="516" spans="3:44" x14ac:dyDescent="0.2"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216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</row>
    <row r="517" spans="3:44" x14ac:dyDescent="0.2"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216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</row>
    <row r="518" spans="3:44" x14ac:dyDescent="0.2"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216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</row>
    <row r="519" spans="3:44" x14ac:dyDescent="0.2"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216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</row>
    <row r="520" spans="3:44" x14ac:dyDescent="0.2"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216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</row>
    <row r="521" spans="3:44" x14ac:dyDescent="0.2"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216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</row>
    <row r="522" spans="3:44" x14ac:dyDescent="0.2"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216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</row>
    <row r="523" spans="3:44" x14ac:dyDescent="0.2"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216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</row>
    <row r="524" spans="3:44" x14ac:dyDescent="0.2"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216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</row>
    <row r="525" spans="3:44" x14ac:dyDescent="0.2"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216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</row>
    <row r="526" spans="3:44" x14ac:dyDescent="0.2"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216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</row>
    <row r="527" spans="3:44" x14ac:dyDescent="0.2"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216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</row>
    <row r="528" spans="3:44" x14ac:dyDescent="0.2"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216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</row>
    <row r="529" spans="3:44" x14ac:dyDescent="0.2"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216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</row>
    <row r="530" spans="3:44" x14ac:dyDescent="0.2"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216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</row>
    <row r="531" spans="3:44" x14ac:dyDescent="0.2"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216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</row>
    <row r="532" spans="3:44" x14ac:dyDescent="0.2"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216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</row>
    <row r="533" spans="3:44" x14ac:dyDescent="0.2"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216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</row>
    <row r="534" spans="3:44" x14ac:dyDescent="0.2"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216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</row>
    <row r="535" spans="3:44" x14ac:dyDescent="0.2"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216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</row>
    <row r="536" spans="3:44" x14ac:dyDescent="0.2"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216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</row>
    <row r="537" spans="3:44" x14ac:dyDescent="0.2"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216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</row>
    <row r="538" spans="3:44" x14ac:dyDescent="0.2"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216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</row>
    <row r="539" spans="3:44" x14ac:dyDescent="0.2"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216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</row>
    <row r="540" spans="3:44" x14ac:dyDescent="0.2"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216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</row>
    <row r="541" spans="3:44" x14ac:dyDescent="0.2"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216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</row>
    <row r="542" spans="3:44" x14ac:dyDescent="0.2"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216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</row>
    <row r="543" spans="3:44" x14ac:dyDescent="0.2"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216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</row>
    <row r="544" spans="3:44" x14ac:dyDescent="0.2"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216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</row>
    <row r="545" spans="3:44" x14ac:dyDescent="0.2"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216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</row>
    <row r="546" spans="3:44" x14ac:dyDescent="0.2"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216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</row>
    <row r="547" spans="3:44" x14ac:dyDescent="0.2"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216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</row>
    <row r="548" spans="3:44" x14ac:dyDescent="0.2"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216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</row>
    <row r="549" spans="3:44" x14ac:dyDescent="0.2"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216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</row>
    <row r="550" spans="3:44" x14ac:dyDescent="0.2"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216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</row>
    <row r="551" spans="3:44" x14ac:dyDescent="0.2"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216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</row>
    <row r="552" spans="3:44" x14ac:dyDescent="0.2"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216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</row>
    <row r="553" spans="3:44" x14ac:dyDescent="0.2"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216"/>
      <c r="AG553" s="4"/>
      <c r="AH553" s="4"/>
      <c r="AI553" s="4"/>
      <c r="AJ553" s="4"/>
      <c r="AK553" s="4"/>
      <c r="AL553" s="4"/>
      <c r="AM553" s="4"/>
      <c r="AN553" s="4"/>
      <c r="AO553" s="4"/>
      <c r="AP553" s="4"/>
      <c r="AQ553" s="4"/>
      <c r="AR553" s="4"/>
    </row>
    <row r="554" spans="3:44" x14ac:dyDescent="0.2"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216"/>
      <c r="AG554" s="4"/>
      <c r="AH554" s="4"/>
      <c r="AI554" s="4"/>
      <c r="AJ554" s="4"/>
      <c r="AK554" s="4"/>
      <c r="AL554" s="4"/>
      <c r="AM554" s="4"/>
      <c r="AN554" s="4"/>
      <c r="AO554" s="4"/>
      <c r="AP554" s="4"/>
      <c r="AQ554" s="4"/>
      <c r="AR554" s="4"/>
    </row>
    <row r="555" spans="3:44" x14ac:dyDescent="0.2"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216"/>
      <c r="AG555" s="4"/>
      <c r="AH555" s="4"/>
      <c r="AI555" s="4"/>
      <c r="AJ555" s="4"/>
      <c r="AK555" s="4"/>
      <c r="AL555" s="4"/>
      <c r="AM555" s="4"/>
      <c r="AN555" s="4"/>
      <c r="AO555" s="4"/>
      <c r="AP555" s="4"/>
      <c r="AQ555" s="4"/>
      <c r="AR555" s="4"/>
    </row>
    <row r="556" spans="3:44" x14ac:dyDescent="0.2"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216"/>
      <c r="AG556" s="4"/>
      <c r="AH556" s="4"/>
      <c r="AI556" s="4"/>
      <c r="AJ556" s="4"/>
      <c r="AK556" s="4"/>
      <c r="AL556" s="4"/>
      <c r="AM556" s="4"/>
      <c r="AN556" s="4"/>
      <c r="AO556" s="4"/>
      <c r="AP556" s="4"/>
      <c r="AQ556" s="4"/>
      <c r="AR556" s="4"/>
    </row>
    <row r="557" spans="3:44" x14ac:dyDescent="0.2"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216"/>
      <c r="AG557" s="4"/>
      <c r="AH557" s="4"/>
      <c r="AI557" s="4"/>
      <c r="AJ557" s="4"/>
      <c r="AK557" s="4"/>
      <c r="AL557" s="4"/>
      <c r="AM557" s="4"/>
      <c r="AN557" s="4"/>
      <c r="AO557" s="4"/>
      <c r="AP557" s="4"/>
      <c r="AQ557" s="4"/>
      <c r="AR557" s="4"/>
    </row>
    <row r="558" spans="3:44" x14ac:dyDescent="0.2"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216"/>
      <c r="AG558" s="4"/>
      <c r="AH558" s="4"/>
      <c r="AI558" s="4"/>
      <c r="AJ558" s="4"/>
      <c r="AK558" s="4"/>
      <c r="AL558" s="4"/>
      <c r="AM558" s="4"/>
      <c r="AN558" s="4"/>
      <c r="AO558" s="4"/>
      <c r="AP558" s="4"/>
      <c r="AQ558" s="4"/>
      <c r="AR558" s="4"/>
    </row>
    <row r="559" spans="3:44" x14ac:dyDescent="0.2"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216"/>
      <c r="AG559" s="4"/>
      <c r="AH559" s="4"/>
      <c r="AI559" s="4"/>
      <c r="AJ559" s="4"/>
      <c r="AK559" s="4"/>
      <c r="AL559" s="4"/>
      <c r="AM559" s="4"/>
      <c r="AN559" s="4"/>
      <c r="AO559" s="4"/>
      <c r="AP559" s="4"/>
      <c r="AQ559" s="4"/>
      <c r="AR559" s="4"/>
    </row>
    <row r="560" spans="3:44" x14ac:dyDescent="0.2"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216"/>
      <c r="AG560" s="4"/>
      <c r="AH560" s="4"/>
      <c r="AI560" s="4"/>
      <c r="AJ560" s="4"/>
      <c r="AK560" s="4"/>
      <c r="AL560" s="4"/>
      <c r="AM560" s="4"/>
      <c r="AN560" s="4"/>
      <c r="AO560" s="4"/>
      <c r="AP560" s="4"/>
      <c r="AQ560" s="4"/>
      <c r="AR560" s="4"/>
    </row>
    <row r="561" spans="3:44" x14ac:dyDescent="0.2"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216"/>
      <c r="AG561" s="4"/>
      <c r="AH561" s="4"/>
      <c r="AI561" s="4"/>
      <c r="AJ561" s="4"/>
      <c r="AK561" s="4"/>
      <c r="AL561" s="4"/>
      <c r="AM561" s="4"/>
      <c r="AN561" s="4"/>
      <c r="AO561" s="4"/>
      <c r="AP561" s="4"/>
      <c r="AQ561" s="4"/>
      <c r="AR561" s="4"/>
    </row>
    <row r="562" spans="3:44" x14ac:dyDescent="0.2"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216"/>
      <c r="AG562" s="4"/>
      <c r="AH562" s="4"/>
      <c r="AI562" s="4"/>
      <c r="AJ562" s="4"/>
      <c r="AK562" s="4"/>
      <c r="AL562" s="4"/>
      <c r="AM562" s="4"/>
      <c r="AN562" s="4"/>
      <c r="AO562" s="4"/>
      <c r="AP562" s="4"/>
      <c r="AQ562" s="4"/>
      <c r="AR562" s="4"/>
    </row>
    <row r="563" spans="3:44" x14ac:dyDescent="0.2"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216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  <c r="AR563" s="4"/>
    </row>
    <row r="564" spans="3:44" x14ac:dyDescent="0.2"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216"/>
      <c r="AG564" s="4"/>
      <c r="AH564" s="4"/>
      <c r="AI564" s="4"/>
      <c r="AJ564" s="4"/>
      <c r="AK564" s="4"/>
      <c r="AL564" s="4"/>
      <c r="AM564" s="4"/>
      <c r="AN564" s="4"/>
      <c r="AO564" s="4"/>
      <c r="AP564" s="4"/>
      <c r="AQ564" s="4"/>
      <c r="AR564" s="4"/>
    </row>
    <row r="565" spans="3:44" x14ac:dyDescent="0.2"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216"/>
      <c r="AG565" s="4"/>
      <c r="AH565" s="4"/>
      <c r="AI565" s="4"/>
      <c r="AJ565" s="4"/>
      <c r="AK565" s="4"/>
      <c r="AL565" s="4"/>
      <c r="AM565" s="4"/>
      <c r="AN565" s="4"/>
      <c r="AO565" s="4"/>
      <c r="AP565" s="4"/>
      <c r="AQ565" s="4"/>
      <c r="AR565" s="4"/>
    </row>
    <row r="566" spans="3:44" x14ac:dyDescent="0.2"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216"/>
      <c r="AG566" s="4"/>
      <c r="AH566" s="4"/>
      <c r="AI566" s="4"/>
      <c r="AJ566" s="4"/>
      <c r="AK566" s="4"/>
      <c r="AL566" s="4"/>
      <c r="AM566" s="4"/>
      <c r="AN566" s="4"/>
      <c r="AO566" s="4"/>
      <c r="AP566" s="4"/>
      <c r="AQ566" s="4"/>
      <c r="AR566" s="4"/>
    </row>
    <row r="567" spans="3:44" x14ac:dyDescent="0.2"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216"/>
      <c r="AG567" s="4"/>
      <c r="AH567" s="4"/>
      <c r="AI567" s="4"/>
      <c r="AJ567" s="4"/>
      <c r="AK567" s="4"/>
      <c r="AL567" s="4"/>
      <c r="AM567" s="4"/>
      <c r="AN567" s="4"/>
      <c r="AO567" s="4"/>
      <c r="AP567" s="4"/>
      <c r="AQ567" s="4"/>
      <c r="AR567" s="4"/>
    </row>
    <row r="568" spans="3:44" x14ac:dyDescent="0.2"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216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</row>
    <row r="569" spans="3:44" x14ac:dyDescent="0.2"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216"/>
      <c r="AG569" s="4"/>
      <c r="AH569" s="4"/>
      <c r="AI569" s="4"/>
      <c r="AJ569" s="4"/>
      <c r="AK569" s="4"/>
      <c r="AL569" s="4"/>
      <c r="AM569" s="4"/>
      <c r="AN569" s="4"/>
      <c r="AO569" s="4"/>
      <c r="AP569" s="4"/>
      <c r="AQ569" s="4"/>
      <c r="AR569" s="4"/>
    </row>
    <row r="570" spans="3:44" x14ac:dyDescent="0.2"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216"/>
      <c r="AG570" s="4"/>
      <c r="AH570" s="4"/>
      <c r="AI570" s="4"/>
      <c r="AJ570" s="4"/>
      <c r="AK570" s="4"/>
      <c r="AL570" s="4"/>
      <c r="AM570" s="4"/>
      <c r="AN570" s="4"/>
      <c r="AO570" s="4"/>
      <c r="AP570" s="4"/>
      <c r="AQ570" s="4"/>
      <c r="AR570" s="4"/>
    </row>
    <row r="571" spans="3:44" x14ac:dyDescent="0.2"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216"/>
      <c r="AG571" s="4"/>
      <c r="AH571" s="4"/>
      <c r="AI571" s="4"/>
      <c r="AJ571" s="4"/>
      <c r="AK571" s="4"/>
      <c r="AL571" s="4"/>
      <c r="AM571" s="4"/>
      <c r="AN571" s="4"/>
      <c r="AO571" s="4"/>
      <c r="AP571" s="4"/>
      <c r="AQ571" s="4"/>
      <c r="AR571" s="4"/>
    </row>
    <row r="572" spans="3:44" x14ac:dyDescent="0.2"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216"/>
      <c r="AG572" s="4"/>
      <c r="AH572" s="4"/>
      <c r="AI572" s="4"/>
      <c r="AJ572" s="4"/>
      <c r="AK572" s="4"/>
      <c r="AL572" s="4"/>
      <c r="AM572" s="4"/>
      <c r="AN572" s="4"/>
      <c r="AO572" s="4"/>
      <c r="AP572" s="4"/>
      <c r="AQ572" s="4"/>
      <c r="AR572" s="4"/>
    </row>
    <row r="573" spans="3:44" x14ac:dyDescent="0.2"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216"/>
      <c r="AG573" s="4"/>
      <c r="AH573" s="4"/>
      <c r="AI573" s="4"/>
      <c r="AJ573" s="4"/>
      <c r="AK573" s="4"/>
      <c r="AL573" s="4"/>
      <c r="AM573" s="4"/>
      <c r="AN573" s="4"/>
      <c r="AO573" s="4"/>
      <c r="AP573" s="4"/>
      <c r="AQ573" s="4"/>
      <c r="AR573" s="4"/>
    </row>
    <row r="574" spans="3:44" x14ac:dyDescent="0.2"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216"/>
      <c r="AG574" s="4"/>
      <c r="AH574" s="4"/>
      <c r="AI574" s="4"/>
      <c r="AJ574" s="4"/>
      <c r="AK574" s="4"/>
      <c r="AL574" s="4"/>
      <c r="AM574" s="4"/>
      <c r="AN574" s="4"/>
      <c r="AO574" s="4"/>
      <c r="AP574" s="4"/>
      <c r="AQ574" s="4"/>
      <c r="AR574" s="4"/>
    </row>
    <row r="575" spans="3:44" x14ac:dyDescent="0.2"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216"/>
      <c r="AG575" s="4"/>
      <c r="AH575" s="4"/>
      <c r="AI575" s="4"/>
      <c r="AJ575" s="4"/>
      <c r="AK575" s="4"/>
      <c r="AL575" s="4"/>
      <c r="AM575" s="4"/>
      <c r="AN575" s="4"/>
      <c r="AO575" s="4"/>
      <c r="AP575" s="4"/>
      <c r="AQ575" s="4"/>
      <c r="AR575" s="4"/>
    </row>
    <row r="576" spans="3:44" x14ac:dyDescent="0.2"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216"/>
      <c r="AG576" s="4"/>
      <c r="AH576" s="4"/>
      <c r="AI576" s="4"/>
      <c r="AJ576" s="4"/>
      <c r="AK576" s="4"/>
      <c r="AL576" s="4"/>
      <c r="AM576" s="4"/>
      <c r="AN576" s="4"/>
      <c r="AO576" s="4"/>
      <c r="AP576" s="4"/>
      <c r="AQ576" s="4"/>
      <c r="AR576" s="4"/>
    </row>
    <row r="577" spans="3:44" x14ac:dyDescent="0.2"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216"/>
      <c r="AG577" s="4"/>
      <c r="AH577" s="4"/>
      <c r="AI577" s="4"/>
      <c r="AJ577" s="4"/>
      <c r="AK577" s="4"/>
      <c r="AL577" s="4"/>
      <c r="AM577" s="4"/>
      <c r="AN577" s="4"/>
      <c r="AO577" s="4"/>
      <c r="AP577" s="4"/>
      <c r="AQ577" s="4"/>
      <c r="AR577" s="4"/>
    </row>
    <row r="578" spans="3:44" x14ac:dyDescent="0.2"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216"/>
      <c r="AG578" s="4"/>
      <c r="AH578" s="4"/>
      <c r="AI578" s="4"/>
      <c r="AJ578" s="4"/>
      <c r="AK578" s="4"/>
      <c r="AL578" s="4"/>
      <c r="AM578" s="4"/>
      <c r="AN578" s="4"/>
      <c r="AO578" s="4"/>
      <c r="AP578" s="4"/>
      <c r="AQ578" s="4"/>
      <c r="AR578" s="4"/>
    </row>
    <row r="579" spans="3:44" x14ac:dyDescent="0.2"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216"/>
      <c r="AG579" s="4"/>
      <c r="AH579" s="4"/>
      <c r="AI579" s="4"/>
      <c r="AJ579" s="4"/>
      <c r="AK579" s="4"/>
      <c r="AL579" s="4"/>
      <c r="AM579" s="4"/>
      <c r="AN579" s="4"/>
      <c r="AO579" s="4"/>
      <c r="AP579" s="4"/>
      <c r="AQ579" s="4"/>
      <c r="AR579" s="4"/>
    </row>
    <row r="580" spans="3:44" x14ac:dyDescent="0.2"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216"/>
      <c r="AG580" s="4"/>
      <c r="AH580" s="4"/>
      <c r="AI580" s="4"/>
      <c r="AJ580" s="4"/>
      <c r="AK580" s="4"/>
      <c r="AL580" s="4"/>
      <c r="AM580" s="4"/>
      <c r="AN580" s="4"/>
      <c r="AO580" s="4"/>
      <c r="AP580" s="4"/>
      <c r="AQ580" s="4"/>
      <c r="AR580" s="4"/>
    </row>
    <row r="581" spans="3:44" x14ac:dyDescent="0.2"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216"/>
      <c r="AG581" s="4"/>
      <c r="AH581" s="4"/>
      <c r="AI581" s="4"/>
      <c r="AJ581" s="4"/>
      <c r="AK581" s="4"/>
      <c r="AL581" s="4"/>
      <c r="AM581" s="4"/>
      <c r="AN581" s="4"/>
      <c r="AO581" s="4"/>
      <c r="AP581" s="4"/>
      <c r="AQ581" s="4"/>
      <c r="AR581" s="4"/>
    </row>
    <row r="582" spans="3:44" x14ac:dyDescent="0.2"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216"/>
      <c r="AG582" s="4"/>
      <c r="AH582" s="4"/>
      <c r="AI582" s="4"/>
      <c r="AJ582" s="4"/>
      <c r="AK582" s="4"/>
      <c r="AL582" s="4"/>
      <c r="AM582" s="4"/>
      <c r="AN582" s="4"/>
      <c r="AO582" s="4"/>
      <c r="AP582" s="4"/>
      <c r="AQ582" s="4"/>
      <c r="AR582" s="4"/>
    </row>
    <row r="583" spans="3:44" x14ac:dyDescent="0.2"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216"/>
      <c r="AG583" s="4"/>
      <c r="AH583" s="4"/>
      <c r="AI583" s="4"/>
      <c r="AJ583" s="4"/>
      <c r="AK583" s="4"/>
      <c r="AL583" s="4"/>
      <c r="AM583" s="4"/>
      <c r="AN583" s="4"/>
      <c r="AO583" s="4"/>
      <c r="AP583" s="4"/>
      <c r="AQ583" s="4"/>
      <c r="AR583" s="4"/>
    </row>
    <row r="584" spans="3:44" x14ac:dyDescent="0.2"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216"/>
      <c r="AG584" s="4"/>
      <c r="AH584" s="4"/>
      <c r="AI584" s="4"/>
      <c r="AJ584" s="4"/>
      <c r="AK584" s="4"/>
      <c r="AL584" s="4"/>
      <c r="AM584" s="4"/>
      <c r="AN584" s="4"/>
      <c r="AO584" s="4"/>
      <c r="AP584" s="4"/>
      <c r="AQ584" s="4"/>
      <c r="AR584" s="4"/>
    </row>
    <row r="585" spans="3:44" x14ac:dyDescent="0.2"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216"/>
      <c r="AG585" s="4"/>
      <c r="AH585" s="4"/>
      <c r="AI585" s="4"/>
      <c r="AJ585" s="4"/>
      <c r="AK585" s="4"/>
      <c r="AL585" s="4"/>
      <c r="AM585" s="4"/>
      <c r="AN585" s="4"/>
      <c r="AO585" s="4"/>
      <c r="AP585" s="4"/>
      <c r="AQ585" s="4"/>
      <c r="AR585" s="4"/>
    </row>
    <row r="586" spans="3:44" x14ac:dyDescent="0.2"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216"/>
      <c r="AG586" s="4"/>
      <c r="AH586" s="4"/>
      <c r="AI586" s="4"/>
      <c r="AJ586" s="4"/>
      <c r="AK586" s="4"/>
      <c r="AL586" s="4"/>
      <c r="AM586" s="4"/>
      <c r="AN586" s="4"/>
      <c r="AO586" s="4"/>
      <c r="AP586" s="4"/>
      <c r="AQ586" s="4"/>
      <c r="AR586" s="4"/>
    </row>
    <row r="587" spans="3:44" x14ac:dyDescent="0.2"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216"/>
      <c r="AG587" s="4"/>
      <c r="AH587" s="4"/>
      <c r="AI587" s="4"/>
      <c r="AJ587" s="4"/>
      <c r="AK587" s="4"/>
      <c r="AL587" s="4"/>
      <c r="AM587" s="4"/>
      <c r="AN587" s="4"/>
      <c r="AO587" s="4"/>
      <c r="AP587" s="4"/>
      <c r="AQ587" s="4"/>
      <c r="AR587" s="4"/>
    </row>
    <row r="588" spans="3:44" x14ac:dyDescent="0.2"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216"/>
      <c r="AG588" s="4"/>
      <c r="AH588" s="4"/>
      <c r="AI588" s="4"/>
      <c r="AJ588" s="4"/>
      <c r="AK588" s="4"/>
      <c r="AL588" s="4"/>
      <c r="AM588" s="4"/>
      <c r="AN588" s="4"/>
      <c r="AO588" s="4"/>
      <c r="AP588" s="4"/>
      <c r="AQ588" s="4"/>
      <c r="AR588" s="4"/>
    </row>
    <row r="589" spans="3:44" x14ac:dyDescent="0.2"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216"/>
      <c r="AG589" s="4"/>
      <c r="AH589" s="4"/>
      <c r="AI589" s="4"/>
      <c r="AJ589" s="4"/>
      <c r="AK589" s="4"/>
      <c r="AL589" s="4"/>
      <c r="AM589" s="4"/>
      <c r="AN589" s="4"/>
      <c r="AO589" s="4"/>
      <c r="AP589" s="4"/>
      <c r="AQ589" s="4"/>
      <c r="AR589" s="4"/>
    </row>
    <row r="590" spans="3:44" x14ac:dyDescent="0.2"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216"/>
      <c r="AG590" s="4"/>
      <c r="AH590" s="4"/>
      <c r="AI590" s="4"/>
      <c r="AJ590" s="4"/>
      <c r="AK590" s="4"/>
      <c r="AL590" s="4"/>
      <c r="AM590" s="4"/>
      <c r="AN590" s="4"/>
      <c r="AO590" s="4"/>
      <c r="AP590" s="4"/>
      <c r="AQ590" s="4"/>
      <c r="AR590" s="4"/>
    </row>
    <row r="591" spans="3:44" x14ac:dyDescent="0.2"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216"/>
      <c r="AG591" s="4"/>
      <c r="AH591" s="4"/>
      <c r="AI591" s="4"/>
      <c r="AJ591" s="4"/>
      <c r="AK591" s="4"/>
      <c r="AL591" s="4"/>
      <c r="AM591" s="4"/>
      <c r="AN591" s="4"/>
      <c r="AO591" s="4"/>
      <c r="AP591" s="4"/>
      <c r="AQ591" s="4"/>
      <c r="AR591" s="4"/>
    </row>
    <row r="592" spans="3:44" x14ac:dyDescent="0.2"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216"/>
      <c r="AG592" s="4"/>
      <c r="AH592" s="4"/>
      <c r="AI592" s="4"/>
      <c r="AJ592" s="4"/>
      <c r="AK592" s="4"/>
      <c r="AL592" s="4"/>
      <c r="AM592" s="4"/>
      <c r="AN592" s="4"/>
      <c r="AO592" s="4"/>
      <c r="AP592" s="4"/>
      <c r="AQ592" s="4"/>
      <c r="AR592" s="4"/>
    </row>
    <row r="593" spans="3:44" x14ac:dyDescent="0.2"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216"/>
      <c r="AG593" s="4"/>
      <c r="AH593" s="4"/>
      <c r="AI593" s="4"/>
      <c r="AJ593" s="4"/>
      <c r="AK593" s="4"/>
      <c r="AL593" s="4"/>
      <c r="AM593" s="4"/>
      <c r="AN593" s="4"/>
      <c r="AO593" s="4"/>
      <c r="AP593" s="4"/>
      <c r="AQ593" s="4"/>
      <c r="AR593" s="4"/>
    </row>
    <row r="594" spans="3:44" x14ac:dyDescent="0.2"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216"/>
      <c r="AG594" s="4"/>
      <c r="AH594" s="4"/>
      <c r="AI594" s="4"/>
      <c r="AJ594" s="4"/>
      <c r="AK594" s="4"/>
      <c r="AL594" s="4"/>
      <c r="AM594" s="4"/>
      <c r="AN594" s="4"/>
      <c r="AO594" s="4"/>
      <c r="AP594" s="4"/>
      <c r="AQ594" s="4"/>
      <c r="AR594" s="4"/>
    </row>
    <row r="595" spans="3:44" x14ac:dyDescent="0.2"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216"/>
      <c r="AG595" s="4"/>
      <c r="AH595" s="4"/>
      <c r="AI595" s="4"/>
      <c r="AJ595" s="4"/>
      <c r="AK595" s="4"/>
      <c r="AL595" s="4"/>
      <c r="AM595" s="4"/>
      <c r="AN595" s="4"/>
      <c r="AO595" s="4"/>
      <c r="AP595" s="4"/>
      <c r="AQ595" s="4"/>
      <c r="AR595" s="4"/>
    </row>
    <row r="596" spans="3:44" x14ac:dyDescent="0.2"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216"/>
      <c r="AG596" s="4"/>
      <c r="AH596" s="4"/>
      <c r="AI596" s="4"/>
      <c r="AJ596" s="4"/>
      <c r="AK596" s="4"/>
      <c r="AL596" s="4"/>
      <c r="AM596" s="4"/>
      <c r="AN596" s="4"/>
      <c r="AO596" s="4"/>
      <c r="AP596" s="4"/>
      <c r="AQ596" s="4"/>
      <c r="AR596" s="4"/>
    </row>
    <row r="597" spans="3:44" x14ac:dyDescent="0.2"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216"/>
      <c r="AG597" s="4"/>
      <c r="AH597" s="4"/>
      <c r="AI597" s="4"/>
      <c r="AJ597" s="4"/>
      <c r="AK597" s="4"/>
      <c r="AL597" s="4"/>
      <c r="AM597" s="4"/>
      <c r="AN597" s="4"/>
      <c r="AO597" s="4"/>
      <c r="AP597" s="4"/>
      <c r="AQ597" s="4"/>
      <c r="AR597" s="4"/>
    </row>
    <row r="598" spans="3:44" x14ac:dyDescent="0.2"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216"/>
      <c r="AG598" s="4"/>
      <c r="AH598" s="4"/>
      <c r="AI598" s="4"/>
      <c r="AJ598" s="4"/>
      <c r="AK598" s="4"/>
      <c r="AL598" s="4"/>
      <c r="AM598" s="4"/>
      <c r="AN598" s="4"/>
      <c r="AO598" s="4"/>
      <c r="AP598" s="4"/>
      <c r="AQ598" s="4"/>
      <c r="AR598" s="4"/>
    </row>
    <row r="599" spans="3:44" x14ac:dyDescent="0.2"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216"/>
      <c r="AG599" s="4"/>
      <c r="AH599" s="4"/>
      <c r="AI599" s="4"/>
      <c r="AJ599" s="4"/>
      <c r="AK599" s="4"/>
      <c r="AL599" s="4"/>
      <c r="AM599" s="4"/>
      <c r="AN599" s="4"/>
      <c r="AO599" s="4"/>
      <c r="AP599" s="4"/>
      <c r="AQ599" s="4"/>
      <c r="AR599" s="4"/>
    </row>
    <row r="600" spans="3:44" x14ac:dyDescent="0.2"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216"/>
      <c r="AG600" s="4"/>
      <c r="AH600" s="4"/>
      <c r="AI600" s="4"/>
      <c r="AJ600" s="4"/>
      <c r="AK600" s="4"/>
      <c r="AL600" s="4"/>
      <c r="AM600" s="4"/>
      <c r="AN600" s="4"/>
      <c r="AO600" s="4"/>
      <c r="AP600" s="4"/>
      <c r="AQ600" s="4"/>
      <c r="AR600" s="4"/>
    </row>
    <row r="601" spans="3:44" x14ac:dyDescent="0.2"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216"/>
      <c r="AG601" s="4"/>
      <c r="AH601" s="4"/>
      <c r="AI601" s="4"/>
      <c r="AJ601" s="4"/>
      <c r="AK601" s="4"/>
      <c r="AL601" s="4"/>
      <c r="AM601" s="4"/>
      <c r="AN601" s="4"/>
      <c r="AO601" s="4"/>
      <c r="AP601" s="4"/>
      <c r="AQ601" s="4"/>
      <c r="AR601" s="4"/>
    </row>
    <row r="602" spans="3:44" x14ac:dyDescent="0.2"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216"/>
      <c r="AG602" s="4"/>
      <c r="AH602" s="4"/>
      <c r="AI602" s="4"/>
      <c r="AJ602" s="4"/>
      <c r="AK602" s="4"/>
      <c r="AL602" s="4"/>
      <c r="AM602" s="4"/>
      <c r="AN602" s="4"/>
      <c r="AO602" s="4"/>
      <c r="AP602" s="4"/>
      <c r="AQ602" s="4"/>
      <c r="AR602" s="4"/>
    </row>
    <row r="603" spans="3:44" x14ac:dyDescent="0.2"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216"/>
      <c r="AG603" s="4"/>
      <c r="AH603" s="4"/>
      <c r="AI603" s="4"/>
      <c r="AJ603" s="4"/>
      <c r="AK603" s="4"/>
      <c r="AL603" s="4"/>
      <c r="AM603" s="4"/>
      <c r="AN603" s="4"/>
      <c r="AO603" s="4"/>
      <c r="AP603" s="4"/>
      <c r="AQ603" s="4"/>
      <c r="AR603" s="4"/>
    </row>
    <row r="604" spans="3:44" x14ac:dyDescent="0.2"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216"/>
      <c r="AG604" s="4"/>
      <c r="AH604" s="4"/>
      <c r="AI604" s="4"/>
      <c r="AJ604" s="4"/>
      <c r="AK604" s="4"/>
      <c r="AL604" s="4"/>
      <c r="AM604" s="4"/>
      <c r="AN604" s="4"/>
      <c r="AO604" s="4"/>
      <c r="AP604" s="4"/>
      <c r="AQ604" s="4"/>
      <c r="AR604" s="4"/>
    </row>
    <row r="605" spans="3:44" x14ac:dyDescent="0.2"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216"/>
      <c r="AG605" s="4"/>
      <c r="AH605" s="4"/>
      <c r="AI605" s="4"/>
      <c r="AJ605" s="4"/>
      <c r="AK605" s="4"/>
      <c r="AL605" s="4"/>
      <c r="AM605" s="4"/>
      <c r="AN605" s="4"/>
      <c r="AO605" s="4"/>
      <c r="AP605" s="4"/>
      <c r="AQ605" s="4"/>
      <c r="AR605" s="4"/>
    </row>
    <row r="606" spans="3:44" x14ac:dyDescent="0.2"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216"/>
      <c r="AG606" s="4"/>
      <c r="AH606" s="4"/>
      <c r="AI606" s="4"/>
      <c r="AJ606" s="4"/>
      <c r="AK606" s="4"/>
      <c r="AL606" s="4"/>
      <c r="AM606" s="4"/>
      <c r="AN606" s="4"/>
      <c r="AO606" s="4"/>
      <c r="AP606" s="4"/>
      <c r="AQ606" s="4"/>
      <c r="AR606" s="4"/>
    </row>
    <row r="607" spans="3:44" x14ac:dyDescent="0.2"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216"/>
      <c r="AG607" s="4"/>
      <c r="AH607" s="4"/>
      <c r="AI607" s="4"/>
      <c r="AJ607" s="4"/>
      <c r="AK607" s="4"/>
      <c r="AL607" s="4"/>
      <c r="AM607" s="4"/>
      <c r="AN607" s="4"/>
      <c r="AO607" s="4"/>
      <c r="AP607" s="4"/>
      <c r="AQ607" s="4"/>
      <c r="AR607" s="4"/>
    </row>
    <row r="608" spans="3:44" x14ac:dyDescent="0.2"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216"/>
      <c r="AG608" s="4"/>
      <c r="AH608" s="4"/>
      <c r="AI608" s="4"/>
      <c r="AJ608" s="4"/>
      <c r="AK608" s="4"/>
      <c r="AL608" s="4"/>
      <c r="AM608" s="4"/>
      <c r="AN608" s="4"/>
      <c r="AO608" s="4"/>
      <c r="AP608" s="4"/>
      <c r="AQ608" s="4"/>
      <c r="AR608" s="4"/>
    </row>
    <row r="609" spans="3:44" x14ac:dyDescent="0.2"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216"/>
      <c r="AG609" s="4"/>
      <c r="AH609" s="4"/>
      <c r="AI609" s="4"/>
      <c r="AJ609" s="4"/>
      <c r="AK609" s="4"/>
      <c r="AL609" s="4"/>
      <c r="AM609" s="4"/>
      <c r="AN609" s="4"/>
      <c r="AO609" s="4"/>
      <c r="AP609" s="4"/>
      <c r="AQ609" s="4"/>
      <c r="AR609" s="4"/>
    </row>
    <row r="610" spans="3:44" x14ac:dyDescent="0.2"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216"/>
      <c r="AG610" s="4"/>
      <c r="AH610" s="4"/>
      <c r="AI610" s="4"/>
      <c r="AJ610" s="4"/>
      <c r="AK610" s="4"/>
      <c r="AL610" s="4"/>
      <c r="AM610" s="4"/>
      <c r="AN610" s="4"/>
      <c r="AO610" s="4"/>
      <c r="AP610" s="4"/>
      <c r="AQ610" s="4"/>
      <c r="AR610" s="4"/>
    </row>
    <row r="611" spans="3:44" x14ac:dyDescent="0.2"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216"/>
      <c r="AG611" s="4"/>
      <c r="AH611" s="4"/>
      <c r="AI611" s="4"/>
      <c r="AJ611" s="4"/>
      <c r="AK611" s="4"/>
      <c r="AL611" s="4"/>
      <c r="AM611" s="4"/>
      <c r="AN611" s="4"/>
      <c r="AO611" s="4"/>
      <c r="AP611" s="4"/>
      <c r="AQ611" s="4"/>
      <c r="AR611" s="4"/>
    </row>
    <row r="612" spans="3:44" x14ac:dyDescent="0.2"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216"/>
      <c r="AG612" s="4"/>
      <c r="AH612" s="4"/>
      <c r="AI612" s="4"/>
      <c r="AJ612" s="4"/>
      <c r="AK612" s="4"/>
      <c r="AL612" s="4"/>
      <c r="AM612" s="4"/>
      <c r="AN612" s="4"/>
      <c r="AO612" s="4"/>
      <c r="AP612" s="4"/>
      <c r="AQ612" s="4"/>
      <c r="AR612" s="4"/>
    </row>
    <row r="613" spans="3:44" x14ac:dyDescent="0.2"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216"/>
      <c r="AG613" s="4"/>
      <c r="AH613" s="4"/>
      <c r="AI613" s="4"/>
      <c r="AJ613" s="4"/>
      <c r="AK613" s="4"/>
      <c r="AL613" s="4"/>
      <c r="AM613" s="4"/>
      <c r="AN613" s="4"/>
      <c r="AO613" s="4"/>
      <c r="AP613" s="4"/>
      <c r="AQ613" s="4"/>
      <c r="AR613" s="4"/>
    </row>
    <row r="614" spans="3:44" x14ac:dyDescent="0.2"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216"/>
      <c r="AG614" s="4"/>
      <c r="AH614" s="4"/>
      <c r="AI614" s="4"/>
      <c r="AJ614" s="4"/>
      <c r="AK614" s="4"/>
      <c r="AL614" s="4"/>
      <c r="AM614" s="4"/>
      <c r="AN614" s="4"/>
      <c r="AO614" s="4"/>
      <c r="AP614" s="4"/>
      <c r="AQ614" s="4"/>
      <c r="AR614" s="4"/>
    </row>
    <row r="615" spans="3:44" x14ac:dyDescent="0.2"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216"/>
      <c r="AG615" s="4"/>
      <c r="AH615" s="4"/>
      <c r="AI615" s="4"/>
      <c r="AJ615" s="4"/>
      <c r="AK615" s="4"/>
      <c r="AL615" s="4"/>
      <c r="AM615" s="4"/>
      <c r="AN615" s="4"/>
      <c r="AO615" s="4"/>
      <c r="AP615" s="4"/>
      <c r="AQ615" s="4"/>
      <c r="AR615" s="4"/>
    </row>
    <row r="616" spans="3:44" x14ac:dyDescent="0.2"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216"/>
      <c r="AG616" s="4"/>
      <c r="AH616" s="4"/>
      <c r="AI616" s="4"/>
      <c r="AJ616" s="4"/>
      <c r="AK616" s="4"/>
      <c r="AL616" s="4"/>
      <c r="AM616" s="4"/>
      <c r="AN616" s="4"/>
      <c r="AO616" s="4"/>
      <c r="AP616" s="4"/>
      <c r="AQ616" s="4"/>
      <c r="AR616" s="4"/>
    </row>
    <row r="617" spans="3:44" x14ac:dyDescent="0.2"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216"/>
      <c r="AG617" s="4"/>
      <c r="AH617" s="4"/>
      <c r="AI617" s="4"/>
      <c r="AJ617" s="4"/>
      <c r="AK617" s="4"/>
      <c r="AL617" s="4"/>
      <c r="AM617" s="4"/>
      <c r="AN617" s="4"/>
      <c r="AO617" s="4"/>
      <c r="AP617" s="4"/>
      <c r="AQ617" s="4"/>
      <c r="AR617" s="4"/>
    </row>
    <row r="618" spans="3:44" x14ac:dyDescent="0.2"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216"/>
      <c r="AG618" s="4"/>
      <c r="AH618" s="4"/>
      <c r="AI618" s="4"/>
      <c r="AJ618" s="4"/>
      <c r="AK618" s="4"/>
      <c r="AL618" s="4"/>
      <c r="AM618" s="4"/>
      <c r="AN618" s="4"/>
      <c r="AO618" s="4"/>
      <c r="AP618" s="4"/>
      <c r="AQ618" s="4"/>
      <c r="AR618" s="4"/>
    </row>
    <row r="619" spans="3:44" x14ac:dyDescent="0.2"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216"/>
      <c r="AG619" s="4"/>
      <c r="AH619" s="4"/>
      <c r="AI619" s="4"/>
      <c r="AJ619" s="4"/>
      <c r="AK619" s="4"/>
      <c r="AL619" s="4"/>
      <c r="AM619" s="4"/>
      <c r="AN619" s="4"/>
      <c r="AO619" s="4"/>
      <c r="AP619" s="4"/>
      <c r="AQ619" s="4"/>
      <c r="AR619" s="4"/>
    </row>
    <row r="620" spans="3:44" x14ac:dyDescent="0.2"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216"/>
      <c r="AG620" s="4"/>
      <c r="AH620" s="4"/>
      <c r="AI620" s="4"/>
      <c r="AJ620" s="4"/>
      <c r="AK620" s="4"/>
      <c r="AL620" s="4"/>
      <c r="AM620" s="4"/>
      <c r="AN620" s="4"/>
      <c r="AO620" s="4"/>
      <c r="AP620" s="4"/>
      <c r="AQ620" s="4"/>
      <c r="AR620" s="4"/>
    </row>
    <row r="621" spans="3:44" x14ac:dyDescent="0.2"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216"/>
      <c r="AG621" s="4"/>
      <c r="AH621" s="4"/>
      <c r="AI621" s="4"/>
      <c r="AJ621" s="4"/>
      <c r="AK621" s="4"/>
      <c r="AL621" s="4"/>
      <c r="AM621" s="4"/>
      <c r="AN621" s="4"/>
      <c r="AO621" s="4"/>
      <c r="AP621" s="4"/>
      <c r="AQ621" s="4"/>
      <c r="AR621" s="4"/>
    </row>
    <row r="622" spans="3:44" x14ac:dyDescent="0.2"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216"/>
      <c r="AG622" s="4"/>
      <c r="AH622" s="4"/>
      <c r="AI622" s="4"/>
      <c r="AJ622" s="4"/>
      <c r="AK622" s="4"/>
      <c r="AL622" s="4"/>
      <c r="AM622" s="4"/>
      <c r="AN622" s="4"/>
      <c r="AO622" s="4"/>
      <c r="AP622" s="4"/>
      <c r="AQ622" s="4"/>
      <c r="AR622" s="4"/>
    </row>
    <row r="623" spans="3:44" x14ac:dyDescent="0.2"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216"/>
      <c r="AG623" s="4"/>
      <c r="AH623" s="4"/>
      <c r="AI623" s="4"/>
      <c r="AJ623" s="4"/>
      <c r="AK623" s="4"/>
      <c r="AL623" s="4"/>
      <c r="AM623" s="4"/>
      <c r="AN623" s="4"/>
      <c r="AO623" s="4"/>
      <c r="AP623" s="4"/>
      <c r="AQ623" s="4"/>
      <c r="AR623" s="4"/>
    </row>
    <row r="624" spans="3:44" x14ac:dyDescent="0.2"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216"/>
      <c r="AG624" s="4"/>
      <c r="AH624" s="4"/>
      <c r="AI624" s="4"/>
      <c r="AJ624" s="4"/>
      <c r="AK624" s="4"/>
      <c r="AL624" s="4"/>
      <c r="AM624" s="4"/>
      <c r="AN624" s="4"/>
      <c r="AO624" s="4"/>
      <c r="AP624" s="4"/>
      <c r="AQ624" s="4"/>
      <c r="AR624" s="4"/>
    </row>
    <row r="625" spans="3:44" x14ac:dyDescent="0.2"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216"/>
      <c r="AG625" s="4"/>
      <c r="AH625" s="4"/>
      <c r="AI625" s="4"/>
      <c r="AJ625" s="4"/>
      <c r="AK625" s="4"/>
      <c r="AL625" s="4"/>
      <c r="AM625" s="4"/>
      <c r="AN625" s="4"/>
      <c r="AO625" s="4"/>
      <c r="AP625" s="4"/>
      <c r="AQ625" s="4"/>
      <c r="AR625" s="4"/>
    </row>
    <row r="626" spans="3:44" x14ac:dyDescent="0.2"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216"/>
      <c r="AG626" s="4"/>
      <c r="AH626" s="4"/>
      <c r="AI626" s="4"/>
      <c r="AJ626" s="4"/>
      <c r="AK626" s="4"/>
      <c r="AL626" s="4"/>
      <c r="AM626" s="4"/>
      <c r="AN626" s="4"/>
      <c r="AO626" s="4"/>
      <c r="AP626" s="4"/>
      <c r="AQ626" s="4"/>
      <c r="AR626" s="4"/>
    </row>
    <row r="627" spans="3:44" x14ac:dyDescent="0.2"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216"/>
      <c r="AG627" s="4"/>
      <c r="AH627" s="4"/>
      <c r="AI627" s="4"/>
      <c r="AJ627" s="4"/>
      <c r="AK627" s="4"/>
      <c r="AL627" s="4"/>
      <c r="AM627" s="4"/>
      <c r="AN627" s="4"/>
      <c r="AO627" s="4"/>
      <c r="AP627" s="4"/>
      <c r="AQ627" s="4"/>
      <c r="AR627" s="4"/>
    </row>
    <row r="628" spans="3:44" x14ac:dyDescent="0.2"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216"/>
      <c r="AG628" s="4"/>
      <c r="AH628" s="4"/>
      <c r="AI628" s="4"/>
      <c r="AJ628" s="4"/>
      <c r="AK628" s="4"/>
      <c r="AL628" s="4"/>
      <c r="AM628" s="4"/>
      <c r="AN628" s="4"/>
      <c r="AO628" s="4"/>
      <c r="AP628" s="4"/>
      <c r="AQ628" s="4"/>
      <c r="AR628" s="4"/>
    </row>
    <row r="629" spans="3:44" x14ac:dyDescent="0.2"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216"/>
      <c r="AG629" s="4"/>
      <c r="AH629" s="4"/>
      <c r="AI629" s="4"/>
      <c r="AJ629" s="4"/>
      <c r="AK629" s="4"/>
      <c r="AL629" s="4"/>
      <c r="AM629" s="4"/>
      <c r="AN629" s="4"/>
      <c r="AO629" s="4"/>
      <c r="AP629" s="4"/>
      <c r="AQ629" s="4"/>
      <c r="AR629" s="4"/>
    </row>
    <row r="630" spans="3:44" x14ac:dyDescent="0.2"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216"/>
      <c r="AG630" s="4"/>
      <c r="AH630" s="4"/>
      <c r="AI630" s="4"/>
      <c r="AJ630" s="4"/>
      <c r="AK630" s="4"/>
      <c r="AL630" s="4"/>
      <c r="AM630" s="4"/>
      <c r="AN630" s="4"/>
      <c r="AO630" s="4"/>
      <c r="AP630" s="4"/>
      <c r="AQ630" s="4"/>
      <c r="AR630" s="4"/>
    </row>
    <row r="631" spans="3:44" x14ac:dyDescent="0.2"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216"/>
      <c r="AG631" s="4"/>
      <c r="AH631" s="4"/>
      <c r="AI631" s="4"/>
      <c r="AJ631" s="4"/>
      <c r="AK631" s="4"/>
      <c r="AL631" s="4"/>
      <c r="AM631" s="4"/>
      <c r="AN631" s="4"/>
      <c r="AO631" s="4"/>
      <c r="AP631" s="4"/>
      <c r="AQ631" s="4"/>
      <c r="AR631" s="4"/>
    </row>
    <row r="632" spans="3:44" x14ac:dyDescent="0.2"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216"/>
      <c r="AG632" s="4"/>
      <c r="AH632" s="4"/>
      <c r="AI632" s="4"/>
      <c r="AJ632" s="4"/>
      <c r="AK632" s="4"/>
      <c r="AL632" s="4"/>
      <c r="AM632" s="4"/>
      <c r="AN632" s="4"/>
      <c r="AO632" s="4"/>
      <c r="AP632" s="4"/>
      <c r="AQ632" s="4"/>
      <c r="AR632" s="4"/>
    </row>
    <row r="633" spans="3:44" x14ac:dyDescent="0.2"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216"/>
      <c r="AG633" s="4"/>
      <c r="AH633" s="4"/>
      <c r="AI633" s="4"/>
      <c r="AJ633" s="4"/>
      <c r="AK633" s="4"/>
      <c r="AL633" s="4"/>
      <c r="AM633" s="4"/>
      <c r="AN633" s="4"/>
      <c r="AO633" s="4"/>
      <c r="AP633" s="4"/>
      <c r="AQ633" s="4"/>
      <c r="AR633" s="4"/>
    </row>
    <row r="634" spans="3:44" x14ac:dyDescent="0.2"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216"/>
      <c r="AG634" s="4"/>
      <c r="AH634" s="4"/>
      <c r="AI634" s="4"/>
      <c r="AJ634" s="4"/>
      <c r="AK634" s="4"/>
      <c r="AL634" s="4"/>
      <c r="AM634" s="4"/>
      <c r="AN634" s="4"/>
      <c r="AO634" s="4"/>
      <c r="AP634" s="4"/>
      <c r="AQ634" s="4"/>
      <c r="AR634" s="4"/>
    </row>
    <row r="635" spans="3:44" x14ac:dyDescent="0.2"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216"/>
      <c r="AG635" s="4"/>
      <c r="AH635" s="4"/>
      <c r="AI635" s="4"/>
      <c r="AJ635" s="4"/>
      <c r="AK635" s="4"/>
      <c r="AL635" s="4"/>
      <c r="AM635" s="4"/>
      <c r="AN635" s="4"/>
      <c r="AO635" s="4"/>
      <c r="AP635" s="4"/>
      <c r="AQ635" s="4"/>
      <c r="AR635" s="4"/>
    </row>
    <row r="636" spans="3:44" x14ac:dyDescent="0.2"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216"/>
      <c r="AG636" s="4"/>
      <c r="AH636" s="4"/>
      <c r="AI636" s="4"/>
      <c r="AJ636" s="4"/>
      <c r="AK636" s="4"/>
      <c r="AL636" s="4"/>
      <c r="AM636" s="4"/>
      <c r="AN636" s="4"/>
      <c r="AO636" s="4"/>
      <c r="AP636" s="4"/>
      <c r="AQ636" s="4"/>
      <c r="AR636" s="4"/>
    </row>
    <row r="637" spans="3:44" x14ac:dyDescent="0.2"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216"/>
      <c r="AG637" s="4"/>
      <c r="AH637" s="4"/>
      <c r="AI637" s="4"/>
      <c r="AJ637" s="4"/>
      <c r="AK637" s="4"/>
      <c r="AL637" s="4"/>
      <c r="AM637" s="4"/>
      <c r="AN637" s="4"/>
      <c r="AO637" s="4"/>
      <c r="AP637" s="4"/>
      <c r="AQ637" s="4"/>
      <c r="AR637" s="4"/>
    </row>
    <row r="638" spans="3:44" x14ac:dyDescent="0.2"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216"/>
      <c r="AG638" s="4"/>
      <c r="AH638" s="4"/>
      <c r="AI638" s="4"/>
      <c r="AJ638" s="4"/>
      <c r="AK638" s="4"/>
      <c r="AL638" s="4"/>
      <c r="AM638" s="4"/>
      <c r="AN638" s="4"/>
      <c r="AO638" s="4"/>
      <c r="AP638" s="4"/>
      <c r="AQ638" s="4"/>
      <c r="AR638" s="4"/>
    </row>
    <row r="639" spans="3:44" x14ac:dyDescent="0.2"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216"/>
      <c r="AG639" s="4"/>
      <c r="AH639" s="4"/>
      <c r="AI639" s="4"/>
      <c r="AJ639" s="4"/>
      <c r="AK639" s="4"/>
      <c r="AL639" s="4"/>
      <c r="AM639" s="4"/>
      <c r="AN639" s="4"/>
      <c r="AO639" s="4"/>
      <c r="AP639" s="4"/>
      <c r="AQ639" s="4"/>
      <c r="AR639" s="4"/>
    </row>
    <row r="640" spans="3:44" x14ac:dyDescent="0.2"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216"/>
      <c r="AG640" s="4"/>
      <c r="AH640" s="4"/>
      <c r="AI640" s="4"/>
      <c r="AJ640" s="4"/>
      <c r="AK640" s="4"/>
      <c r="AL640" s="4"/>
      <c r="AM640" s="4"/>
      <c r="AN640" s="4"/>
      <c r="AO640" s="4"/>
      <c r="AP640" s="4"/>
      <c r="AQ640" s="4"/>
      <c r="AR640" s="4"/>
    </row>
    <row r="641" spans="3:44" x14ac:dyDescent="0.2"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216"/>
      <c r="AG641" s="4"/>
      <c r="AH641" s="4"/>
      <c r="AI641" s="4"/>
      <c r="AJ641" s="4"/>
      <c r="AK641" s="4"/>
      <c r="AL641" s="4"/>
      <c r="AM641" s="4"/>
      <c r="AN641" s="4"/>
      <c r="AO641" s="4"/>
      <c r="AP641" s="4"/>
      <c r="AQ641" s="4"/>
      <c r="AR641" s="4"/>
    </row>
    <row r="642" spans="3:44" x14ac:dyDescent="0.2"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216"/>
      <c r="AG642" s="4"/>
      <c r="AH642" s="4"/>
      <c r="AI642" s="4"/>
      <c r="AJ642" s="4"/>
      <c r="AK642" s="4"/>
      <c r="AL642" s="4"/>
      <c r="AM642" s="4"/>
      <c r="AN642" s="4"/>
      <c r="AO642" s="4"/>
      <c r="AP642" s="4"/>
      <c r="AQ642" s="4"/>
      <c r="AR642" s="4"/>
    </row>
    <row r="643" spans="3:44" x14ac:dyDescent="0.2"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216"/>
      <c r="AG643" s="4"/>
      <c r="AH643" s="4"/>
      <c r="AI643" s="4"/>
      <c r="AJ643" s="4"/>
      <c r="AK643" s="4"/>
      <c r="AL643" s="4"/>
      <c r="AM643" s="4"/>
      <c r="AN643" s="4"/>
      <c r="AO643" s="4"/>
      <c r="AP643" s="4"/>
      <c r="AQ643" s="4"/>
      <c r="AR643" s="4"/>
    </row>
    <row r="644" spans="3:44" x14ac:dyDescent="0.2"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216"/>
      <c r="AG644" s="4"/>
      <c r="AH644" s="4"/>
      <c r="AI644" s="4"/>
      <c r="AJ644" s="4"/>
      <c r="AK644" s="4"/>
      <c r="AL644" s="4"/>
      <c r="AM644" s="4"/>
      <c r="AN644" s="4"/>
      <c r="AO644" s="4"/>
      <c r="AP644" s="4"/>
      <c r="AQ644" s="4"/>
      <c r="AR644" s="4"/>
    </row>
    <row r="645" spans="3:44" x14ac:dyDescent="0.2"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216"/>
      <c r="AG645" s="4"/>
      <c r="AH645" s="4"/>
      <c r="AI645" s="4"/>
      <c r="AJ645" s="4"/>
      <c r="AK645" s="4"/>
      <c r="AL645" s="4"/>
      <c r="AM645" s="4"/>
      <c r="AN645" s="4"/>
      <c r="AO645" s="4"/>
      <c r="AP645" s="4"/>
      <c r="AQ645" s="4"/>
      <c r="AR645" s="4"/>
    </row>
    <row r="646" spans="3:44" x14ac:dyDescent="0.2"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216"/>
      <c r="AG646" s="4"/>
      <c r="AH646" s="4"/>
      <c r="AI646" s="4"/>
      <c r="AJ646" s="4"/>
      <c r="AK646" s="4"/>
      <c r="AL646" s="4"/>
      <c r="AM646" s="4"/>
      <c r="AN646" s="4"/>
      <c r="AO646" s="4"/>
      <c r="AP646" s="4"/>
      <c r="AQ646" s="4"/>
      <c r="AR646" s="4"/>
    </row>
    <row r="647" spans="3:44" x14ac:dyDescent="0.2"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216"/>
      <c r="AG647" s="4"/>
      <c r="AH647" s="4"/>
      <c r="AI647" s="4"/>
      <c r="AJ647" s="4"/>
      <c r="AK647" s="4"/>
      <c r="AL647" s="4"/>
      <c r="AM647" s="4"/>
      <c r="AN647" s="4"/>
      <c r="AO647" s="4"/>
      <c r="AP647" s="4"/>
      <c r="AQ647" s="4"/>
      <c r="AR647" s="4"/>
    </row>
    <row r="648" spans="3:44" x14ac:dyDescent="0.2"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216"/>
      <c r="AG648" s="4"/>
      <c r="AH648" s="4"/>
      <c r="AI648" s="4"/>
      <c r="AJ648" s="4"/>
      <c r="AK648" s="4"/>
      <c r="AL648" s="4"/>
      <c r="AM648" s="4"/>
      <c r="AN648" s="4"/>
      <c r="AO648" s="4"/>
      <c r="AP648" s="4"/>
      <c r="AQ648" s="4"/>
      <c r="AR648" s="4"/>
    </row>
    <row r="649" spans="3:44" x14ac:dyDescent="0.2"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216"/>
      <c r="AG649" s="4"/>
      <c r="AH649" s="4"/>
      <c r="AI649" s="4"/>
      <c r="AJ649" s="4"/>
      <c r="AK649" s="4"/>
      <c r="AL649" s="4"/>
      <c r="AM649" s="4"/>
      <c r="AN649" s="4"/>
      <c r="AO649" s="4"/>
      <c r="AP649" s="4"/>
      <c r="AQ649" s="4"/>
      <c r="AR649" s="4"/>
    </row>
    <row r="650" spans="3:44" x14ac:dyDescent="0.2"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216"/>
      <c r="AG650" s="4"/>
      <c r="AH650" s="4"/>
      <c r="AI650" s="4"/>
      <c r="AJ650" s="4"/>
      <c r="AK650" s="4"/>
      <c r="AL650" s="4"/>
      <c r="AM650" s="4"/>
      <c r="AN650" s="4"/>
      <c r="AO650" s="4"/>
      <c r="AP650" s="4"/>
      <c r="AQ650" s="4"/>
      <c r="AR650" s="4"/>
    </row>
    <row r="651" spans="3:44" x14ac:dyDescent="0.2"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216"/>
      <c r="AG651" s="4"/>
      <c r="AH651" s="4"/>
      <c r="AI651" s="4"/>
      <c r="AJ651" s="4"/>
      <c r="AK651" s="4"/>
      <c r="AL651" s="4"/>
      <c r="AM651" s="4"/>
      <c r="AN651" s="4"/>
      <c r="AO651" s="4"/>
      <c r="AP651" s="4"/>
      <c r="AQ651" s="4"/>
      <c r="AR651" s="4"/>
    </row>
    <row r="652" spans="3:44" x14ac:dyDescent="0.2"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216"/>
      <c r="AG652" s="4"/>
      <c r="AH652" s="4"/>
      <c r="AI652" s="4"/>
      <c r="AJ652" s="4"/>
      <c r="AK652" s="4"/>
      <c r="AL652" s="4"/>
      <c r="AM652" s="4"/>
      <c r="AN652" s="4"/>
      <c r="AO652" s="4"/>
      <c r="AP652" s="4"/>
      <c r="AQ652" s="4"/>
      <c r="AR652" s="4"/>
    </row>
    <row r="653" spans="3:44" x14ac:dyDescent="0.2"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216"/>
      <c r="AG653" s="4"/>
      <c r="AH653" s="4"/>
      <c r="AI653" s="4"/>
      <c r="AJ653" s="4"/>
      <c r="AK653" s="4"/>
      <c r="AL653" s="4"/>
      <c r="AM653" s="4"/>
      <c r="AN653" s="4"/>
      <c r="AO653" s="4"/>
      <c r="AP653" s="4"/>
      <c r="AQ653" s="4"/>
      <c r="AR653" s="4"/>
    </row>
    <row r="654" spans="3:44" x14ac:dyDescent="0.2"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216"/>
      <c r="AG654" s="4"/>
      <c r="AH654" s="4"/>
      <c r="AI654" s="4"/>
      <c r="AJ654" s="4"/>
      <c r="AK654" s="4"/>
      <c r="AL654" s="4"/>
      <c r="AM654" s="4"/>
      <c r="AN654" s="4"/>
      <c r="AO654" s="4"/>
      <c r="AP654" s="4"/>
      <c r="AQ654" s="4"/>
      <c r="AR654" s="4"/>
    </row>
    <row r="655" spans="3:44" x14ac:dyDescent="0.2"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216"/>
      <c r="AG655" s="4"/>
      <c r="AH655" s="4"/>
      <c r="AI655" s="4"/>
      <c r="AJ655" s="4"/>
      <c r="AK655" s="4"/>
      <c r="AL655" s="4"/>
      <c r="AM655" s="4"/>
      <c r="AN655" s="4"/>
      <c r="AO655" s="4"/>
      <c r="AP655" s="4"/>
      <c r="AQ655" s="4"/>
      <c r="AR655" s="4"/>
    </row>
    <row r="656" spans="3:44" x14ac:dyDescent="0.2"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216"/>
      <c r="AG656" s="4"/>
      <c r="AH656" s="4"/>
      <c r="AI656" s="4"/>
      <c r="AJ656" s="4"/>
      <c r="AK656" s="4"/>
      <c r="AL656" s="4"/>
      <c r="AM656" s="4"/>
      <c r="AN656" s="4"/>
      <c r="AO656" s="4"/>
      <c r="AP656" s="4"/>
      <c r="AQ656" s="4"/>
      <c r="AR656" s="4"/>
    </row>
    <row r="657" spans="3:44" x14ac:dyDescent="0.2"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216"/>
      <c r="AG657" s="4"/>
      <c r="AH657" s="4"/>
      <c r="AI657" s="4"/>
      <c r="AJ657" s="4"/>
      <c r="AK657" s="4"/>
      <c r="AL657" s="4"/>
      <c r="AM657" s="4"/>
      <c r="AN657" s="4"/>
      <c r="AO657" s="4"/>
      <c r="AP657" s="4"/>
      <c r="AQ657" s="4"/>
      <c r="AR657" s="4"/>
    </row>
    <row r="658" spans="3:44" x14ac:dyDescent="0.2"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216"/>
      <c r="AG658" s="4"/>
      <c r="AH658" s="4"/>
      <c r="AI658" s="4"/>
      <c r="AJ658" s="4"/>
      <c r="AK658" s="4"/>
      <c r="AL658" s="4"/>
      <c r="AM658" s="4"/>
      <c r="AN658" s="4"/>
      <c r="AO658" s="4"/>
      <c r="AP658" s="4"/>
      <c r="AQ658" s="4"/>
      <c r="AR658" s="4"/>
    </row>
    <row r="659" spans="3:44" x14ac:dyDescent="0.2"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216"/>
      <c r="AG659" s="4"/>
      <c r="AH659" s="4"/>
      <c r="AI659" s="4"/>
      <c r="AJ659" s="4"/>
      <c r="AK659" s="4"/>
      <c r="AL659" s="4"/>
      <c r="AM659" s="4"/>
      <c r="AN659" s="4"/>
      <c r="AO659" s="4"/>
      <c r="AP659" s="4"/>
      <c r="AQ659" s="4"/>
      <c r="AR659" s="4"/>
    </row>
    <row r="660" spans="3:44" x14ac:dyDescent="0.2"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216"/>
      <c r="AG660" s="4"/>
      <c r="AH660" s="4"/>
      <c r="AI660" s="4"/>
      <c r="AJ660" s="4"/>
      <c r="AK660" s="4"/>
      <c r="AL660" s="4"/>
      <c r="AM660" s="4"/>
      <c r="AN660" s="4"/>
      <c r="AO660" s="4"/>
      <c r="AP660" s="4"/>
      <c r="AQ660" s="4"/>
      <c r="AR660" s="4"/>
    </row>
    <row r="661" spans="3:44" x14ac:dyDescent="0.2"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216"/>
      <c r="AG661" s="4"/>
      <c r="AH661" s="4"/>
      <c r="AI661" s="4"/>
      <c r="AJ661" s="4"/>
      <c r="AK661" s="4"/>
      <c r="AL661" s="4"/>
      <c r="AM661" s="4"/>
      <c r="AN661" s="4"/>
      <c r="AO661" s="4"/>
      <c r="AP661" s="4"/>
      <c r="AQ661" s="4"/>
      <c r="AR661" s="4"/>
    </row>
    <row r="662" spans="3:44" x14ac:dyDescent="0.2"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216"/>
      <c r="AG662" s="4"/>
      <c r="AH662" s="4"/>
      <c r="AI662" s="4"/>
      <c r="AJ662" s="4"/>
      <c r="AK662" s="4"/>
      <c r="AL662" s="4"/>
      <c r="AM662" s="4"/>
      <c r="AN662" s="4"/>
      <c r="AO662" s="4"/>
      <c r="AP662" s="4"/>
      <c r="AQ662" s="4"/>
      <c r="AR662" s="4"/>
    </row>
    <row r="663" spans="3:44" x14ac:dyDescent="0.2"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216"/>
      <c r="AG663" s="4"/>
      <c r="AH663" s="4"/>
      <c r="AI663" s="4"/>
      <c r="AJ663" s="4"/>
      <c r="AK663" s="4"/>
      <c r="AL663" s="4"/>
      <c r="AM663" s="4"/>
      <c r="AN663" s="4"/>
      <c r="AO663" s="4"/>
      <c r="AP663" s="4"/>
      <c r="AQ663" s="4"/>
      <c r="AR663" s="4"/>
    </row>
    <row r="664" spans="3:44" x14ac:dyDescent="0.2"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216"/>
      <c r="AG664" s="4"/>
      <c r="AH664" s="4"/>
      <c r="AI664" s="4"/>
      <c r="AJ664" s="4"/>
      <c r="AK664" s="4"/>
      <c r="AL664" s="4"/>
      <c r="AM664" s="4"/>
      <c r="AN664" s="4"/>
      <c r="AO664" s="4"/>
      <c r="AP664" s="4"/>
      <c r="AQ664" s="4"/>
      <c r="AR664" s="4"/>
    </row>
    <row r="665" spans="3:44" x14ac:dyDescent="0.2"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216"/>
      <c r="AG665" s="4"/>
      <c r="AH665" s="4"/>
      <c r="AI665" s="4"/>
      <c r="AJ665" s="4"/>
      <c r="AK665" s="4"/>
      <c r="AL665" s="4"/>
      <c r="AM665" s="4"/>
      <c r="AN665" s="4"/>
      <c r="AO665" s="4"/>
      <c r="AP665" s="4"/>
      <c r="AQ665" s="4"/>
      <c r="AR665" s="4"/>
    </row>
    <row r="666" spans="3:44" x14ac:dyDescent="0.2"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216"/>
      <c r="AG666" s="4"/>
      <c r="AH666" s="4"/>
      <c r="AI666" s="4"/>
      <c r="AJ666" s="4"/>
      <c r="AK666" s="4"/>
      <c r="AL666" s="4"/>
      <c r="AM666" s="4"/>
      <c r="AN666" s="4"/>
      <c r="AO666" s="4"/>
      <c r="AP666" s="4"/>
      <c r="AQ666" s="4"/>
      <c r="AR666" s="4"/>
    </row>
    <row r="667" spans="3:44" x14ac:dyDescent="0.2"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216"/>
      <c r="AG667" s="4"/>
      <c r="AH667" s="4"/>
      <c r="AI667" s="4"/>
      <c r="AJ667" s="4"/>
      <c r="AK667" s="4"/>
      <c r="AL667" s="4"/>
      <c r="AM667" s="4"/>
      <c r="AN667" s="4"/>
      <c r="AO667" s="4"/>
      <c r="AP667" s="4"/>
      <c r="AQ667" s="4"/>
      <c r="AR667" s="4"/>
    </row>
    <row r="668" spans="3:44" x14ac:dyDescent="0.2"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216"/>
      <c r="AG668" s="4"/>
      <c r="AH668" s="4"/>
      <c r="AI668" s="4"/>
      <c r="AJ668" s="4"/>
      <c r="AK668" s="4"/>
      <c r="AL668" s="4"/>
      <c r="AM668" s="4"/>
      <c r="AN668" s="4"/>
      <c r="AO668" s="4"/>
      <c r="AP668" s="4"/>
      <c r="AQ668" s="4"/>
      <c r="AR668" s="4"/>
    </row>
    <row r="669" spans="3:44" x14ac:dyDescent="0.2"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216"/>
      <c r="AG669" s="4"/>
      <c r="AH669" s="4"/>
      <c r="AI669" s="4"/>
      <c r="AJ669" s="4"/>
      <c r="AK669" s="4"/>
      <c r="AL669" s="4"/>
      <c r="AM669" s="4"/>
      <c r="AN669" s="4"/>
      <c r="AO669" s="4"/>
      <c r="AP669" s="4"/>
      <c r="AQ669" s="4"/>
      <c r="AR669" s="4"/>
    </row>
    <row r="670" spans="3:44" x14ac:dyDescent="0.2"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216"/>
      <c r="AG670" s="4"/>
      <c r="AH670" s="4"/>
      <c r="AI670" s="4"/>
      <c r="AJ670" s="4"/>
      <c r="AK670" s="4"/>
      <c r="AL670" s="4"/>
      <c r="AM670" s="4"/>
      <c r="AN670" s="4"/>
      <c r="AO670" s="4"/>
      <c r="AP670" s="4"/>
      <c r="AQ670" s="4"/>
      <c r="AR670" s="4"/>
    </row>
    <row r="671" spans="3:44" x14ac:dyDescent="0.2"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216"/>
      <c r="AG671" s="4"/>
      <c r="AH671" s="4"/>
      <c r="AI671" s="4"/>
      <c r="AJ671" s="4"/>
      <c r="AK671" s="4"/>
      <c r="AL671" s="4"/>
      <c r="AM671" s="4"/>
      <c r="AN671" s="4"/>
      <c r="AO671" s="4"/>
      <c r="AP671" s="4"/>
      <c r="AQ671" s="4"/>
      <c r="AR671" s="4"/>
    </row>
    <row r="672" spans="3:44" x14ac:dyDescent="0.2"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216"/>
      <c r="AG672" s="4"/>
      <c r="AH672" s="4"/>
      <c r="AI672" s="4"/>
      <c r="AJ672" s="4"/>
      <c r="AK672" s="4"/>
      <c r="AL672" s="4"/>
      <c r="AM672" s="4"/>
      <c r="AN672" s="4"/>
      <c r="AO672" s="4"/>
      <c r="AP672" s="4"/>
      <c r="AQ672" s="4"/>
      <c r="AR672" s="4"/>
    </row>
    <row r="673" spans="3:44" x14ac:dyDescent="0.2"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216"/>
      <c r="AG673" s="4"/>
      <c r="AH673" s="4"/>
      <c r="AI673" s="4"/>
      <c r="AJ673" s="4"/>
      <c r="AK673" s="4"/>
      <c r="AL673" s="4"/>
      <c r="AM673" s="4"/>
      <c r="AN673" s="4"/>
      <c r="AO673" s="4"/>
      <c r="AP673" s="4"/>
      <c r="AQ673" s="4"/>
      <c r="AR673" s="4"/>
    </row>
    <row r="674" spans="3:44" x14ac:dyDescent="0.2"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216"/>
      <c r="AG674" s="4"/>
      <c r="AH674" s="4"/>
      <c r="AI674" s="4"/>
      <c r="AJ674" s="4"/>
      <c r="AK674" s="4"/>
      <c r="AL674" s="4"/>
      <c r="AM674" s="4"/>
      <c r="AN674" s="4"/>
      <c r="AO674" s="4"/>
      <c r="AP674" s="4"/>
      <c r="AQ674" s="4"/>
      <c r="AR674" s="4"/>
    </row>
    <row r="675" spans="3:44" x14ac:dyDescent="0.2"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216"/>
      <c r="AG675" s="4"/>
      <c r="AH675" s="4"/>
      <c r="AI675" s="4"/>
      <c r="AJ675" s="4"/>
      <c r="AK675" s="4"/>
      <c r="AL675" s="4"/>
      <c r="AM675" s="4"/>
      <c r="AN675" s="4"/>
      <c r="AO675" s="4"/>
      <c r="AP675" s="4"/>
      <c r="AQ675" s="4"/>
      <c r="AR675" s="4"/>
    </row>
    <row r="676" spans="3:44" x14ac:dyDescent="0.2"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216"/>
      <c r="AG676" s="4"/>
      <c r="AH676" s="4"/>
      <c r="AI676" s="4"/>
      <c r="AJ676" s="4"/>
      <c r="AK676" s="4"/>
      <c r="AL676" s="4"/>
      <c r="AM676" s="4"/>
      <c r="AN676" s="4"/>
      <c r="AO676" s="4"/>
      <c r="AP676" s="4"/>
      <c r="AQ676" s="4"/>
      <c r="AR676" s="4"/>
    </row>
    <row r="677" spans="3:44" x14ac:dyDescent="0.2"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216"/>
      <c r="AG677" s="4"/>
      <c r="AH677" s="4"/>
      <c r="AI677" s="4"/>
      <c r="AJ677" s="4"/>
      <c r="AK677" s="4"/>
      <c r="AL677" s="4"/>
      <c r="AM677" s="4"/>
      <c r="AN677" s="4"/>
      <c r="AO677" s="4"/>
      <c r="AP677" s="4"/>
      <c r="AQ677" s="4"/>
      <c r="AR677" s="4"/>
    </row>
    <row r="678" spans="3:44" x14ac:dyDescent="0.2"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216"/>
      <c r="AG678" s="4"/>
      <c r="AH678" s="4"/>
      <c r="AI678" s="4"/>
      <c r="AJ678" s="4"/>
      <c r="AK678" s="4"/>
      <c r="AL678" s="4"/>
      <c r="AM678" s="4"/>
      <c r="AN678" s="4"/>
      <c r="AO678" s="4"/>
      <c r="AP678" s="4"/>
      <c r="AQ678" s="4"/>
      <c r="AR678" s="4"/>
    </row>
    <row r="679" spans="3:44" x14ac:dyDescent="0.2"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216"/>
      <c r="AG679" s="4"/>
      <c r="AH679" s="4"/>
      <c r="AI679" s="4"/>
      <c r="AJ679" s="4"/>
      <c r="AK679" s="4"/>
      <c r="AL679" s="4"/>
      <c r="AM679" s="4"/>
      <c r="AN679" s="4"/>
      <c r="AO679" s="4"/>
      <c r="AP679" s="4"/>
      <c r="AQ679" s="4"/>
      <c r="AR679" s="4"/>
    </row>
    <row r="680" spans="3:44" x14ac:dyDescent="0.2"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216"/>
      <c r="AG680" s="4"/>
      <c r="AH680" s="4"/>
      <c r="AI680" s="4"/>
      <c r="AJ680" s="4"/>
      <c r="AK680" s="4"/>
      <c r="AL680" s="4"/>
      <c r="AM680" s="4"/>
      <c r="AN680" s="4"/>
      <c r="AO680" s="4"/>
      <c r="AP680" s="4"/>
      <c r="AQ680" s="4"/>
      <c r="AR680" s="4"/>
    </row>
    <row r="681" spans="3:44" x14ac:dyDescent="0.2"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216"/>
      <c r="AG681" s="4"/>
      <c r="AH681" s="4"/>
      <c r="AI681" s="4"/>
      <c r="AJ681" s="4"/>
      <c r="AK681" s="4"/>
      <c r="AL681" s="4"/>
      <c r="AM681" s="4"/>
      <c r="AN681" s="4"/>
      <c r="AO681" s="4"/>
      <c r="AP681" s="4"/>
      <c r="AQ681" s="4"/>
      <c r="AR681" s="4"/>
    </row>
    <row r="682" spans="3:44" x14ac:dyDescent="0.2"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216"/>
      <c r="AG682" s="4"/>
      <c r="AH682" s="4"/>
      <c r="AI682" s="4"/>
      <c r="AJ682" s="4"/>
      <c r="AK682" s="4"/>
      <c r="AL682" s="4"/>
      <c r="AM682" s="4"/>
      <c r="AN682" s="4"/>
      <c r="AO682" s="4"/>
      <c r="AP682" s="4"/>
      <c r="AQ682" s="4"/>
      <c r="AR682" s="4"/>
    </row>
    <row r="683" spans="3:44" x14ac:dyDescent="0.2"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216"/>
      <c r="AG683" s="4"/>
      <c r="AH683" s="4"/>
      <c r="AI683" s="4"/>
      <c r="AJ683" s="4"/>
      <c r="AK683" s="4"/>
      <c r="AL683" s="4"/>
      <c r="AM683" s="4"/>
      <c r="AN683" s="4"/>
      <c r="AO683" s="4"/>
      <c r="AP683" s="4"/>
      <c r="AQ683" s="4"/>
      <c r="AR683" s="4"/>
    </row>
    <row r="684" spans="3:44" x14ac:dyDescent="0.2"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216"/>
      <c r="AG684" s="4"/>
      <c r="AH684" s="4"/>
      <c r="AI684" s="4"/>
      <c r="AJ684" s="4"/>
      <c r="AK684" s="4"/>
      <c r="AL684" s="4"/>
      <c r="AM684" s="4"/>
      <c r="AN684" s="4"/>
      <c r="AO684" s="4"/>
      <c r="AP684" s="4"/>
      <c r="AQ684" s="4"/>
      <c r="AR684" s="4"/>
    </row>
    <row r="685" spans="3:44" x14ac:dyDescent="0.2"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216"/>
      <c r="AG685" s="4"/>
      <c r="AH685" s="4"/>
      <c r="AI685" s="4"/>
      <c r="AJ685" s="4"/>
      <c r="AK685" s="4"/>
      <c r="AL685" s="4"/>
      <c r="AM685" s="4"/>
      <c r="AN685" s="4"/>
      <c r="AO685" s="4"/>
      <c r="AP685" s="4"/>
      <c r="AQ685" s="4"/>
      <c r="AR685" s="4"/>
    </row>
    <row r="686" spans="3:44" x14ac:dyDescent="0.2"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216"/>
      <c r="AG686" s="4"/>
      <c r="AH686" s="4"/>
      <c r="AI686" s="4"/>
      <c r="AJ686" s="4"/>
      <c r="AK686" s="4"/>
      <c r="AL686" s="4"/>
      <c r="AM686" s="4"/>
      <c r="AN686" s="4"/>
      <c r="AO686" s="4"/>
      <c r="AP686" s="4"/>
      <c r="AQ686" s="4"/>
      <c r="AR686" s="4"/>
    </row>
    <row r="687" spans="3:44" x14ac:dyDescent="0.2"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216"/>
      <c r="AG687" s="4"/>
      <c r="AH687" s="4"/>
      <c r="AI687" s="4"/>
      <c r="AJ687" s="4"/>
      <c r="AK687" s="4"/>
      <c r="AL687" s="4"/>
      <c r="AM687" s="4"/>
      <c r="AN687" s="4"/>
      <c r="AO687" s="4"/>
      <c r="AP687" s="4"/>
      <c r="AQ687" s="4"/>
      <c r="AR687" s="4"/>
    </row>
    <row r="688" spans="3:44" x14ac:dyDescent="0.2"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216"/>
      <c r="AG688" s="4"/>
      <c r="AH688" s="4"/>
      <c r="AI688" s="4"/>
      <c r="AJ688" s="4"/>
      <c r="AK688" s="4"/>
      <c r="AL688" s="4"/>
      <c r="AM688" s="4"/>
      <c r="AN688" s="4"/>
      <c r="AO688" s="4"/>
      <c r="AP688" s="4"/>
      <c r="AQ688" s="4"/>
      <c r="AR688" s="4"/>
    </row>
    <row r="689" spans="3:44" x14ac:dyDescent="0.2"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216"/>
      <c r="AG689" s="4"/>
      <c r="AH689" s="4"/>
      <c r="AI689" s="4"/>
      <c r="AJ689" s="4"/>
      <c r="AK689" s="4"/>
      <c r="AL689" s="4"/>
      <c r="AM689" s="4"/>
      <c r="AN689" s="4"/>
      <c r="AO689" s="4"/>
      <c r="AP689" s="4"/>
      <c r="AQ689" s="4"/>
      <c r="AR689" s="4"/>
    </row>
    <row r="690" spans="3:44" x14ac:dyDescent="0.2"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216"/>
      <c r="AG690" s="4"/>
      <c r="AH690" s="4"/>
      <c r="AI690" s="4"/>
      <c r="AJ690" s="4"/>
      <c r="AK690" s="4"/>
      <c r="AL690" s="4"/>
      <c r="AM690" s="4"/>
      <c r="AN690" s="4"/>
      <c r="AO690" s="4"/>
      <c r="AP690" s="4"/>
      <c r="AQ690" s="4"/>
      <c r="AR690" s="4"/>
    </row>
    <row r="691" spans="3:44" x14ac:dyDescent="0.2"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216"/>
      <c r="AG691" s="4"/>
      <c r="AH691" s="4"/>
      <c r="AI691" s="4"/>
      <c r="AJ691" s="4"/>
      <c r="AK691" s="4"/>
      <c r="AL691" s="4"/>
      <c r="AM691" s="4"/>
      <c r="AN691" s="4"/>
      <c r="AO691" s="4"/>
      <c r="AP691" s="4"/>
      <c r="AQ691" s="4"/>
      <c r="AR691" s="4"/>
    </row>
    <row r="692" spans="3:44" x14ac:dyDescent="0.2"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216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</row>
    <row r="693" spans="3:44" x14ac:dyDescent="0.2"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216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</row>
    <row r="694" spans="3:44" x14ac:dyDescent="0.2"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216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</row>
    <row r="695" spans="3:44" x14ac:dyDescent="0.2"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216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</row>
    <row r="696" spans="3:44" x14ac:dyDescent="0.2"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216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</row>
    <row r="697" spans="3:44" x14ac:dyDescent="0.2"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216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</row>
    <row r="698" spans="3:44" x14ac:dyDescent="0.2"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216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</row>
    <row r="699" spans="3:44" x14ac:dyDescent="0.2"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216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</row>
    <row r="700" spans="3:44" x14ac:dyDescent="0.2"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216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</row>
    <row r="701" spans="3:44" x14ac:dyDescent="0.2"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216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</row>
    <row r="702" spans="3:44" x14ac:dyDescent="0.2"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216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</row>
    <row r="703" spans="3:44" x14ac:dyDescent="0.2"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216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</row>
    <row r="704" spans="3:44" x14ac:dyDescent="0.2"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216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</row>
  </sheetData>
  <mergeCells count="68">
    <mergeCell ref="L85:L86"/>
    <mergeCell ref="P93:P94"/>
    <mergeCell ref="T81:T82"/>
    <mergeCell ref="O81:O82"/>
    <mergeCell ref="P81:P82"/>
    <mergeCell ref="Q81:Q82"/>
    <mergeCell ref="R81:R82"/>
    <mergeCell ref="S81:S82"/>
    <mergeCell ref="L81:L82"/>
    <mergeCell ref="M81:M82"/>
    <mergeCell ref="N81:N82"/>
    <mergeCell ref="A1:AR1"/>
    <mergeCell ref="C8:J8"/>
    <mergeCell ref="K8:R8"/>
    <mergeCell ref="S8:Z8"/>
    <mergeCell ref="AK6:AR6"/>
    <mergeCell ref="AJ3:AJ7"/>
    <mergeCell ref="AI3:AI7"/>
    <mergeCell ref="AH3:AH7"/>
    <mergeCell ref="AQ3:AR3"/>
    <mergeCell ref="AK2:AR2"/>
    <mergeCell ref="AK3:AL3"/>
    <mergeCell ref="AM3:AN3"/>
    <mergeCell ref="AB2:AB7"/>
    <mergeCell ref="AD2:AJ2"/>
    <mergeCell ref="AO3:AP3"/>
    <mergeCell ref="S3:Z6"/>
    <mergeCell ref="A122:AC122"/>
    <mergeCell ref="A123:AC123"/>
    <mergeCell ref="B94:B95"/>
    <mergeCell ref="A94:A95"/>
    <mergeCell ref="B81:B82"/>
    <mergeCell ref="A81:A82"/>
    <mergeCell ref="C81:C82"/>
    <mergeCell ref="D81:D82"/>
    <mergeCell ref="E81:E82"/>
    <mergeCell ref="F81:F82"/>
    <mergeCell ref="G81:G82"/>
    <mergeCell ref="H81:H82"/>
    <mergeCell ref="I81:I82"/>
    <mergeCell ref="AA81:AA82"/>
    <mergeCell ref="U81:U82"/>
    <mergeCell ref="V81:V82"/>
    <mergeCell ref="A121:AA121"/>
    <mergeCell ref="AB119:AJ119"/>
    <mergeCell ref="AB120:AJ120"/>
    <mergeCell ref="AB121:AJ121"/>
    <mergeCell ref="AK4:AR4"/>
    <mergeCell ref="AD3:AD7"/>
    <mergeCell ref="AC2:AC7"/>
    <mergeCell ref="AE3:AE7"/>
    <mergeCell ref="AF3:AF7"/>
    <mergeCell ref="AG3:AG7"/>
    <mergeCell ref="B2:B7"/>
    <mergeCell ref="A2:A7"/>
    <mergeCell ref="K3:R6"/>
    <mergeCell ref="C3:J6"/>
    <mergeCell ref="W81:W82"/>
    <mergeCell ref="Z81:Z82"/>
    <mergeCell ref="C2:Z2"/>
    <mergeCell ref="X81:X82"/>
    <mergeCell ref="Y81:Y82"/>
    <mergeCell ref="AA2:AA7"/>
    <mergeCell ref="AS2:AT4"/>
    <mergeCell ref="AS5:AS8"/>
    <mergeCell ref="AT5:AT8"/>
    <mergeCell ref="J81:J82"/>
    <mergeCell ref="K81:K82"/>
  </mergeCells>
  <conditionalFormatting sqref="C47:C50 S47:S50 K47:K50 C102:C105 S102:S105 K102:K105 K113:K118 S113:S118 C113:C118 S34:S37 K34:K37 C34:C37 S26:S28 K26:K28 C26:C28 C73:C74 S73:S74 K73:K74 S39:S41 K39:K41 C39:C41 C58 S58 K58 C92 S92 K92 C43 K43 S43 C86:C88 S86:S88 K86:K88 K90 S90 C90 K78 S78 C78">
    <cfRule type="cellIs" dxfId="237" priority="399" operator="equal">
      <formula>$C$7</formula>
    </cfRule>
  </conditionalFormatting>
  <conditionalFormatting sqref="J9:J10 D47:F50 H47:J50 T47:V50 L47:N50 X47:Z50 P47:R50 D102:F105 H102:J105 T102:V105 L102:N105 X102:Z105 P102:R105 P113:R118 X113:Z118 L113:N118 T113:V118 H113:J118 D113:F118 H34:J37 X34:Z37 P34:R37 T34:V37 L34:N37 D34:F37 H26:J28 X26:Z28 P26:R28 T26:V28 L26:N28 D26:F28 D73:F74 H73:J74 T73:V74 L73:N74 X73:Z74 P73:R74 H39:J41 X39:Z41 P39:R41 T39:V41 L39:N41 D39:F41 D58:F58 H58:J58 T58:V58 L58:N58 X58:Z58 P58:R58 D92:F92 H92:J92 T92:V92 L92:N92 X92:Z92 P92:R92 D43:F43 L43:N43 T43:V43 P43:R43 X43:Z43 H43:J43 D86:F88 H86:J88 T86:V88 L87:N88 X86:Z88 P86:R88 P90:R90 X90:Z90 L90:N90 T90:V90 H90:J90 D90:F90 P78:R78 X78:Z78 L78:N78 T78:V78 H78:J78 D78:F78 M86:N86">
    <cfRule type="cellIs" dxfId="236" priority="398" operator="equal">
      <formula>D$7</formula>
    </cfRule>
  </conditionalFormatting>
  <conditionalFormatting sqref="G47:G50 W47:W50 O47:O50 G102:G105 W102:W105 O102:O105 O113:O118 W113:W118 G113:G118 W34:W37 O34:O37 G34:G37 W26:W28 O26:O28 G26:G28 G73:G74 W73:W74 O73:O74 W39:W41 O39:O41 G39:G41 G58 W58 O58 G92 W92 O92 G43 O43 W43 G86:G88 W86:W88 O86:O88 O90 W90 G90 O78 W78 G78">
    <cfRule type="cellIs" dxfId="235" priority="391" operator="equal">
      <formula>$G$7</formula>
    </cfRule>
  </conditionalFormatting>
  <conditionalFormatting sqref="C44">
    <cfRule type="cellIs" dxfId="234" priority="362" operator="equal">
      <formula>$C$7</formula>
    </cfRule>
  </conditionalFormatting>
  <conditionalFormatting sqref="D44">
    <cfRule type="cellIs" dxfId="233" priority="361" operator="equal">
      <formula>D$7</formula>
    </cfRule>
  </conditionalFormatting>
  <conditionalFormatting sqref="E44">
    <cfRule type="cellIs" dxfId="232" priority="360" operator="equal">
      <formula>E$7</formula>
    </cfRule>
  </conditionalFormatting>
  <conditionalFormatting sqref="F44">
    <cfRule type="cellIs" dxfId="231" priority="359" operator="equal">
      <formula>F$7</formula>
    </cfRule>
  </conditionalFormatting>
  <conditionalFormatting sqref="H44">
    <cfRule type="cellIs" dxfId="230" priority="358" operator="equal">
      <formula>H$7</formula>
    </cfRule>
  </conditionalFormatting>
  <conditionalFormatting sqref="I44">
    <cfRule type="cellIs" dxfId="229" priority="357" operator="equal">
      <formula>I$7</formula>
    </cfRule>
  </conditionalFormatting>
  <conditionalFormatting sqref="J44">
    <cfRule type="cellIs" dxfId="228" priority="356" operator="equal">
      <formula>J$7</formula>
    </cfRule>
  </conditionalFormatting>
  <conditionalFormatting sqref="G44">
    <cfRule type="cellIs" dxfId="227" priority="355" operator="equal">
      <formula>$G$7</formula>
    </cfRule>
  </conditionalFormatting>
  <conditionalFormatting sqref="S44 K44">
    <cfRule type="cellIs" dxfId="226" priority="354" operator="equal">
      <formula>$C$7</formula>
    </cfRule>
  </conditionalFormatting>
  <conditionalFormatting sqref="T44 L44">
    <cfRule type="cellIs" dxfId="225" priority="353" operator="equal">
      <formula>L$7</formula>
    </cfRule>
  </conditionalFormatting>
  <conditionalFormatting sqref="U44 M44">
    <cfRule type="cellIs" dxfId="224" priority="352" operator="equal">
      <formula>M$7</formula>
    </cfRule>
  </conditionalFormatting>
  <conditionalFormatting sqref="V44 N44">
    <cfRule type="cellIs" dxfId="223" priority="351" operator="equal">
      <formula>N$7</formula>
    </cfRule>
  </conditionalFormatting>
  <conditionalFormatting sqref="X44 P44">
    <cfRule type="cellIs" dxfId="222" priority="350" operator="equal">
      <formula>P$7</formula>
    </cfRule>
  </conditionalFormatting>
  <conditionalFormatting sqref="Y44 Q44">
    <cfRule type="cellIs" dxfId="221" priority="349" operator="equal">
      <formula>Q$7</formula>
    </cfRule>
  </conditionalFormatting>
  <conditionalFormatting sqref="Z44 R44">
    <cfRule type="cellIs" dxfId="220" priority="348" operator="equal">
      <formula>R$7</formula>
    </cfRule>
  </conditionalFormatting>
  <conditionalFormatting sqref="W44 O44">
    <cfRule type="cellIs" dxfId="219" priority="347" operator="equal">
      <formula>$G$7</formula>
    </cfRule>
  </conditionalFormatting>
  <conditionalFormatting sqref="C11:I12 K11:Q19 S11:Y19 S21:Y25 K21:Q25 C21:I25 C14:I19 C13:E13 G13:I13">
    <cfRule type="cellIs" dxfId="218" priority="343" operator="equal">
      <formula>C$7</formula>
    </cfRule>
  </conditionalFormatting>
  <conditionalFormatting sqref="J11:J19 R11:R19 Z11:Z19 Z21:Z25 R21:R25 J21:J25">
    <cfRule type="cellIs" dxfId="217" priority="342" operator="equal">
      <formula>$J$7</formula>
    </cfRule>
  </conditionalFormatting>
  <conditionalFormatting sqref="K59:K60 S59:S60 C59:C60 C63:C64 S63:S64 K63:K64 K69 S69 C69">
    <cfRule type="cellIs" dxfId="216" priority="339" operator="equal">
      <formula>$C$7</formula>
    </cfRule>
  </conditionalFormatting>
  <conditionalFormatting sqref="P59:R60 X59:Z60 L59:N60 T59:V60 H59:J60 D59:F60 D63:F64 H63:J64 T63:V64 L63:N64 X63:Z64 P63:R64 P69:R69 X69:Z69 L69:N69 T69:V69 H69:J69 D69:F69">
    <cfRule type="cellIs" dxfId="215" priority="338" operator="equal">
      <formula>D$7</formula>
    </cfRule>
  </conditionalFormatting>
  <conditionalFormatting sqref="O59:O60 W59:W60 G59:G60 G63:G64 W63:W64 O63:O64 O69 W69 G69">
    <cfRule type="cellIs" dxfId="214" priority="337" operator="equal">
      <formula>$G$7</formula>
    </cfRule>
  </conditionalFormatting>
  <conditionalFormatting sqref="K70:Q70 S70:Y70 C70:I70">
    <cfRule type="cellIs" dxfId="213" priority="336" operator="equal">
      <formula>C$7</formula>
    </cfRule>
  </conditionalFormatting>
  <conditionalFormatting sqref="R70 Z70 J70">
    <cfRule type="cellIs" dxfId="212" priority="335" operator="equal">
      <formula>$J$7</formula>
    </cfRule>
  </conditionalFormatting>
  <conditionalFormatting sqref="K71:Q72 S71:Y72 C71:I72">
    <cfRule type="cellIs" dxfId="211" priority="332" operator="equal">
      <formula>C$7</formula>
    </cfRule>
  </conditionalFormatting>
  <conditionalFormatting sqref="R71:R72 Z71:Z72 J71:J72">
    <cfRule type="cellIs" dxfId="210" priority="331" operator="equal">
      <formula>$J$7</formula>
    </cfRule>
  </conditionalFormatting>
  <conditionalFormatting sqref="K100:Q101 S100:Y101 C100:I101">
    <cfRule type="cellIs" dxfId="209" priority="328" operator="equal">
      <formula>C$7</formula>
    </cfRule>
  </conditionalFormatting>
  <conditionalFormatting sqref="R100:R101 Z100:Z101 J100:J101">
    <cfRule type="cellIs" dxfId="208" priority="327" operator="equal">
      <formula>$J$7</formula>
    </cfRule>
  </conditionalFormatting>
  <conditionalFormatting sqref="C29:I32 K29:Q32 S29:Y32">
    <cfRule type="cellIs" dxfId="207" priority="316" operator="equal">
      <formula>C$7</formula>
    </cfRule>
  </conditionalFormatting>
  <conditionalFormatting sqref="J29:J32 R29:R32 Z29:Z32">
    <cfRule type="cellIs" dxfId="206" priority="315" operator="equal">
      <formula>$J$7</formula>
    </cfRule>
  </conditionalFormatting>
  <conditionalFormatting sqref="C107:I109 S107:Y109 K107:Q109">
    <cfRule type="cellIs" dxfId="205" priority="320" operator="equal">
      <formula>C$7</formula>
    </cfRule>
  </conditionalFormatting>
  <conditionalFormatting sqref="J107:J109 Z107:Z109 R107:R109">
    <cfRule type="cellIs" dxfId="204" priority="319" operator="equal">
      <formula>$J$7</formula>
    </cfRule>
  </conditionalFormatting>
  <conditionalFormatting sqref="C110:I111 S110:Y111 K110:Q111">
    <cfRule type="cellIs" dxfId="203" priority="308" operator="equal">
      <formula>C$7</formula>
    </cfRule>
  </conditionalFormatting>
  <conditionalFormatting sqref="J110:J111 Z110:Z111 R110:R111">
    <cfRule type="cellIs" dxfId="202" priority="307" operator="equal">
      <formula>$J$7</formula>
    </cfRule>
  </conditionalFormatting>
  <conditionalFormatting sqref="C112:I112 S112:Y112 K112:Q112">
    <cfRule type="cellIs" dxfId="201" priority="306" operator="equal">
      <formula>C$7</formula>
    </cfRule>
  </conditionalFormatting>
  <conditionalFormatting sqref="J112 Z112 R112">
    <cfRule type="cellIs" dxfId="200" priority="305" operator="equal">
      <formula>$J$7</formula>
    </cfRule>
  </conditionalFormatting>
  <conditionalFormatting sqref="K106:Q106 S106:Y106 C106:I106">
    <cfRule type="cellIs" dxfId="199" priority="302" operator="equal">
      <formula>C$7</formula>
    </cfRule>
  </conditionalFormatting>
  <conditionalFormatting sqref="R106 Z106 J106">
    <cfRule type="cellIs" dxfId="198" priority="301" operator="equal">
      <formula>$J$7</formula>
    </cfRule>
  </conditionalFormatting>
  <conditionalFormatting sqref="AD37 AD108:AG109 AD111:AG112 AD11:AD12 AG15:AG19 AG37 AD101:AG101 AD72:AG72 AG22:AG25 AD39:AD41 AG39:AG41 AD60:AG60 AG43:AG44 AD43:AD44 AE63:AG64 AE69:AG69 AD22:AD25 AD80 AD86:AG86 AD84 AD82">
    <cfRule type="expression" dxfId="197" priority="438">
      <formula>$AD11&lt;#REF!+#REF!</formula>
    </cfRule>
    <cfRule type="expression" dxfId="196" priority="439">
      <formula>$AD11&gt;#REF!+#REF!</formula>
    </cfRule>
  </conditionalFormatting>
  <conditionalFormatting sqref="AD29 AG29:AG32">
    <cfRule type="expression" dxfId="195" priority="460">
      <formula>$AD29&gt;#REF!+#REF!</formula>
    </cfRule>
    <cfRule type="expression" dxfId="194" priority="461">
      <formula>$AD29&lt;#REF!+#REF!</formula>
    </cfRule>
  </conditionalFormatting>
  <conditionalFormatting sqref="AE115">
    <cfRule type="expression" dxfId="193" priority="294">
      <formula>$AD115&lt;#REF!+#REF!</formula>
    </cfRule>
    <cfRule type="expression" dxfId="192" priority="295">
      <formula>$AD115&gt;#REF!+#REF!</formula>
    </cfRule>
  </conditionalFormatting>
  <conditionalFormatting sqref="AE116">
    <cfRule type="expression" dxfId="191" priority="292">
      <formula>$AD116&lt;#REF!+#REF!</formula>
    </cfRule>
    <cfRule type="expression" dxfId="190" priority="293">
      <formula>$AD116&gt;#REF!+#REF!</formula>
    </cfRule>
  </conditionalFormatting>
  <conditionalFormatting sqref="AE117 AE22:AF25">
    <cfRule type="expression" dxfId="189" priority="290">
      <formula>$AD22&lt;#REF!+#REF!</formula>
    </cfRule>
    <cfRule type="expression" dxfId="188" priority="291">
      <formula>$AD22&gt;#REF!+#REF!</formula>
    </cfRule>
  </conditionalFormatting>
  <conditionalFormatting sqref="AE118">
    <cfRule type="expression" dxfId="187" priority="288">
      <formula>$AD118&lt;#REF!+#REF!</formula>
    </cfRule>
    <cfRule type="expression" dxfId="186" priority="289">
      <formula>$AD118&gt;#REF!+#REF!</formula>
    </cfRule>
  </conditionalFormatting>
  <conditionalFormatting sqref="AE15:AF19 AE37:AF37 AE39:AF41 AE43:AF44">
    <cfRule type="expression" dxfId="185" priority="284">
      <formula>$AD15&lt;#REF!+#REF!</formula>
    </cfRule>
    <cfRule type="expression" dxfId="184" priority="285">
      <formula>$AD15&gt;#REF!+#REF!</formula>
    </cfRule>
  </conditionalFormatting>
  <conditionalFormatting sqref="AE29:AF32 AD30:AD33">
    <cfRule type="expression" dxfId="183" priority="286">
      <formula>$AD29&gt;#REF!+#REF!</formula>
    </cfRule>
    <cfRule type="expression" dxfId="182" priority="287">
      <formula>$AD29&lt;#REF!+#REF!</formula>
    </cfRule>
  </conditionalFormatting>
  <conditionalFormatting sqref="AE11:AG14">
    <cfRule type="expression" dxfId="181" priority="282">
      <formula>$AD11&lt;#REF!+#REF!</formula>
    </cfRule>
    <cfRule type="expression" dxfId="180" priority="283">
      <formula>$AD11&gt;#REF!+#REF!</formula>
    </cfRule>
  </conditionalFormatting>
  <conditionalFormatting sqref="C20:I20 K20:Q20 S20:Y20">
    <cfRule type="cellIs" dxfId="179" priority="279" operator="equal">
      <formula>C$7</formula>
    </cfRule>
  </conditionalFormatting>
  <conditionalFormatting sqref="J20 R20 Z20">
    <cfRule type="cellIs" dxfId="178" priority="278" operator="equal">
      <formula>$J$7</formula>
    </cfRule>
  </conditionalFormatting>
  <conditionalFormatting sqref="AG20">
    <cfRule type="expression" dxfId="177" priority="280">
      <formula>$AD20&lt;#REF!+#REF!</formula>
    </cfRule>
    <cfRule type="expression" dxfId="176" priority="281">
      <formula>$AD20&gt;#REF!+#REF!</formula>
    </cfRule>
  </conditionalFormatting>
  <conditionalFormatting sqref="AE20:AF20">
    <cfRule type="expression" dxfId="175" priority="276">
      <formula>$AD20&lt;#REF!+#REF!</formula>
    </cfRule>
    <cfRule type="expression" dxfId="174" priority="277">
      <formula>$AD20&gt;#REF!+#REF!</formula>
    </cfRule>
  </conditionalFormatting>
  <conditionalFormatting sqref="G38 O38 W38">
    <cfRule type="cellIs" dxfId="173" priority="247" operator="equal">
      <formula>$G$7</formula>
    </cfRule>
  </conditionalFormatting>
  <conditionalFormatting sqref="C38 K38 S38">
    <cfRule type="cellIs" dxfId="172" priority="249" operator="equal">
      <formula>$C$7</formula>
    </cfRule>
  </conditionalFormatting>
  <conditionalFormatting sqref="D38:F38 L38:N38 T38:V38 P38:R38 X38:Z38 H38:J38">
    <cfRule type="cellIs" dxfId="171" priority="248" operator="equal">
      <formula>D$7</formula>
    </cfRule>
  </conditionalFormatting>
  <conditionalFormatting sqref="S33:Y33 K33:Q33 C33:I33">
    <cfRule type="cellIs" dxfId="170" priority="255" operator="equal">
      <formula>C$7</formula>
    </cfRule>
  </conditionalFormatting>
  <conditionalFormatting sqref="Z33 R33 J33">
    <cfRule type="cellIs" dxfId="169" priority="254" operator="equal">
      <formula>$J$7</formula>
    </cfRule>
  </conditionalFormatting>
  <conditionalFormatting sqref="AG33">
    <cfRule type="expression" dxfId="168" priority="256">
      <formula>$AD33&gt;#REF!+#REF!</formula>
    </cfRule>
    <cfRule type="expression" dxfId="167" priority="257">
      <formula>$AD33&lt;#REF!+#REF!</formula>
    </cfRule>
  </conditionalFormatting>
  <conditionalFormatting sqref="AE33:AF33">
    <cfRule type="expression" dxfId="166" priority="252">
      <formula>$AD33&gt;#REF!+#REF!</formula>
    </cfRule>
    <cfRule type="expression" dxfId="165" priority="253">
      <formula>$AD33&lt;#REF!+#REF!</formula>
    </cfRule>
  </conditionalFormatting>
  <conditionalFormatting sqref="O52 W52 G52">
    <cfRule type="cellIs" dxfId="164" priority="235" operator="equal">
      <formula>$G$7</formula>
    </cfRule>
  </conditionalFormatting>
  <conditionalFormatting sqref="AE38:AF38">
    <cfRule type="expression" dxfId="163" priority="245">
      <formula>$AD38&lt;#REF!+#REF!</formula>
    </cfRule>
    <cfRule type="expression" dxfId="162" priority="246">
      <formula>$AD38&gt;#REF!+#REF!</formula>
    </cfRule>
  </conditionalFormatting>
  <conditionalFormatting sqref="K55:K56 S55:S56 C55:C56">
    <cfRule type="cellIs" dxfId="161" priority="208" operator="equal">
      <formula>$C$7</formula>
    </cfRule>
  </conditionalFormatting>
  <conditionalFormatting sqref="P55:R56 X55:Z56 L55:N56 T55:V56 H55:J56 D55:F56">
    <cfRule type="cellIs" dxfId="160" priority="207" operator="equal">
      <formula>D$7</formula>
    </cfRule>
  </conditionalFormatting>
  <conditionalFormatting sqref="O55:O56 W55:W56 G55:G56">
    <cfRule type="cellIs" dxfId="159" priority="206" operator="equal">
      <formula>$G$7</formula>
    </cfRule>
  </conditionalFormatting>
  <conditionalFormatting sqref="AG38 AD38">
    <cfRule type="expression" dxfId="158" priority="250">
      <formula>$AD38&lt;#REF!+#REF!</formula>
    </cfRule>
    <cfRule type="expression" dxfId="157" priority="251">
      <formula>$AD38&gt;#REF!+#REF!</formula>
    </cfRule>
  </conditionalFormatting>
  <conditionalFormatting sqref="K52 S52 C52">
    <cfRule type="cellIs" dxfId="156" priority="237" operator="equal">
      <formula>$C$7</formula>
    </cfRule>
  </conditionalFormatting>
  <conditionalFormatting sqref="P52:R52 X52:Z52 L52:N52 T52:V52 H52:J52 D52:F52">
    <cfRule type="cellIs" dxfId="155" priority="236" operator="equal">
      <formula>D$7</formula>
    </cfRule>
  </conditionalFormatting>
  <conditionalFormatting sqref="C91 S91 K91">
    <cfRule type="cellIs" dxfId="154" priority="194" operator="equal">
      <formula>$C$7</formula>
    </cfRule>
  </conditionalFormatting>
  <conditionalFormatting sqref="D91:F91 H91:J91 T91:V91 L91:N91 X91:Z91 P91:R91">
    <cfRule type="cellIs" dxfId="153" priority="193" operator="equal">
      <formula>D$7</formula>
    </cfRule>
  </conditionalFormatting>
  <conditionalFormatting sqref="G91 W91 O91">
    <cfRule type="cellIs" dxfId="152" priority="192" operator="equal">
      <formula>$G$7</formula>
    </cfRule>
  </conditionalFormatting>
  <conditionalFormatting sqref="O53 W53 G53">
    <cfRule type="cellIs" dxfId="151" priority="220" operator="equal">
      <formula>$G$7</formula>
    </cfRule>
  </conditionalFormatting>
  <conditionalFormatting sqref="K53 S53 C53">
    <cfRule type="cellIs" dxfId="150" priority="222" operator="equal">
      <formula>$C$7</formula>
    </cfRule>
  </conditionalFormatting>
  <conditionalFormatting sqref="P53:R53 X53:Z53 L53:N53 T53:V53 H53:J53 D53:F53">
    <cfRule type="cellIs" dxfId="149" priority="221" operator="equal">
      <formula>D$7</formula>
    </cfRule>
  </conditionalFormatting>
  <conditionalFormatting sqref="AG53 AD53">
    <cfRule type="expression" dxfId="148" priority="218">
      <formula>$AD53&lt;#REF!+#REF!</formula>
    </cfRule>
    <cfRule type="expression" dxfId="147" priority="219">
      <formula>$AD53&gt;#REF!+#REF!</formula>
    </cfRule>
  </conditionalFormatting>
  <conditionalFormatting sqref="AE53:AF53">
    <cfRule type="expression" dxfId="146" priority="216">
      <formula>$AD53&lt;#REF!+#REF!</formula>
    </cfRule>
    <cfRule type="expression" dxfId="145" priority="217">
      <formula>$AD53&gt;#REF!+#REF!</formula>
    </cfRule>
  </conditionalFormatting>
  <conditionalFormatting sqref="O54 W54 G54">
    <cfRule type="cellIs" dxfId="144" priority="213" operator="equal">
      <formula>$G$7</formula>
    </cfRule>
  </conditionalFormatting>
  <conditionalFormatting sqref="K54 S54 C54">
    <cfRule type="cellIs" dxfId="143" priority="215" operator="equal">
      <formula>$C$7</formula>
    </cfRule>
  </conditionalFormatting>
  <conditionalFormatting sqref="P54:R54 X54:Z54 L54:M54 T54:V54 H54:J54 D54:F54">
    <cfRule type="cellIs" dxfId="142" priority="214" operator="equal">
      <formula>D$7</formula>
    </cfRule>
  </conditionalFormatting>
  <conditionalFormatting sqref="AG54">
    <cfRule type="expression" dxfId="141" priority="211">
      <formula>$AD54&lt;#REF!+#REF!</formula>
    </cfRule>
    <cfRule type="expression" dxfId="140" priority="212">
      <formula>$AD54&gt;#REF!+#REF!</formula>
    </cfRule>
  </conditionalFormatting>
  <conditionalFormatting sqref="AE54:AF54">
    <cfRule type="expression" dxfId="139" priority="209">
      <formula>$AD54&lt;#REF!+#REF!</formula>
    </cfRule>
    <cfRule type="expression" dxfId="138" priority="210">
      <formula>$AD54&gt;#REF!+#REF!</formula>
    </cfRule>
  </conditionalFormatting>
  <conditionalFormatting sqref="AG55:AG56 AD55:AD56">
    <cfRule type="expression" dxfId="137" priority="204">
      <formula>$AD55&lt;#REF!+#REF!</formula>
    </cfRule>
    <cfRule type="expression" dxfId="136" priority="205">
      <formula>$AD55&gt;#REF!+#REF!</formula>
    </cfRule>
  </conditionalFormatting>
  <conditionalFormatting sqref="AE55:AF56">
    <cfRule type="expression" dxfId="135" priority="202">
      <formula>$AD55&lt;#REF!+#REF!</formula>
    </cfRule>
    <cfRule type="expression" dxfId="134" priority="203">
      <formula>$AD55&gt;#REF!+#REF!</formula>
    </cfRule>
  </conditionalFormatting>
  <conditionalFormatting sqref="G96 W96 O96">
    <cfRule type="cellIs" dxfId="133" priority="181" operator="equal">
      <formula>$G$7</formula>
    </cfRule>
  </conditionalFormatting>
  <conditionalFormatting sqref="K97:K99 S97:S99 C97:C99 K95 S95 C95">
    <cfRule type="cellIs" dxfId="132" priority="186" operator="equal">
      <formula>$C$7</formula>
    </cfRule>
  </conditionalFormatting>
  <conditionalFormatting sqref="P97:R99 X97:Z99 L97:N99 T97:V99 H97:J99 D97:F99 P95:R95 X95:Z95 L95:N95 T95:V95 H95:J95 D95:F95">
    <cfRule type="cellIs" dxfId="131" priority="185" operator="equal">
      <formula>D$7</formula>
    </cfRule>
  </conditionalFormatting>
  <conditionalFormatting sqref="O97:O99 W97:W99 G97:G99 O95 W95 G95">
    <cfRule type="cellIs" dxfId="130" priority="184" operator="equal">
      <formula>$G$7</formula>
    </cfRule>
  </conditionalFormatting>
  <conditionalFormatting sqref="AD98:AG98 AD95:AG95">
    <cfRule type="expression" dxfId="129" priority="187">
      <formula>$AD95&lt;#REF!+#REF!</formula>
    </cfRule>
    <cfRule type="expression" dxfId="128" priority="188">
      <formula>$AD95&gt;#REF!+#REF!</formula>
    </cfRule>
  </conditionalFormatting>
  <conditionalFormatting sqref="C96 S96 K96">
    <cfRule type="cellIs" dxfId="127" priority="183" operator="equal">
      <formula>$C$7</formula>
    </cfRule>
  </conditionalFormatting>
  <conditionalFormatting sqref="D96:F96 H96:J96 T96:V96 L96:N96 X96:Z96 P96:R96">
    <cfRule type="cellIs" dxfId="126" priority="182" operator="equal">
      <formula>D$7</formula>
    </cfRule>
  </conditionalFormatting>
  <conditionalFormatting sqref="K93 S93 C93">
    <cfRule type="cellIs" dxfId="125" priority="178" operator="equal">
      <formula>$C$7</formula>
    </cfRule>
  </conditionalFormatting>
  <conditionalFormatting sqref="P93:R93 X93:Z93 L93:N93 T93:V93 H93:J93 D93:F93">
    <cfRule type="cellIs" dxfId="124" priority="177" operator="equal">
      <formula>D$7</formula>
    </cfRule>
  </conditionalFormatting>
  <conditionalFormatting sqref="O93 W93 G93">
    <cfRule type="cellIs" dxfId="123" priority="176" operator="equal">
      <formula>$G$7</formula>
    </cfRule>
  </conditionalFormatting>
  <conditionalFormatting sqref="AD93:AG93">
    <cfRule type="expression" dxfId="122" priority="179">
      <formula>$AD93&lt;#REF!+#REF!</formula>
    </cfRule>
    <cfRule type="expression" dxfId="121" priority="180">
      <formula>$AD93&gt;#REF!+#REF!</formula>
    </cfRule>
  </conditionalFormatting>
  <conditionalFormatting sqref="AE42:AF42">
    <cfRule type="expression" dxfId="120" priority="156">
      <formula>$AD42&lt;#REF!+#REF!</formula>
    </cfRule>
    <cfRule type="expression" dxfId="119" priority="157">
      <formula>$AD42&gt;#REF!+#REF!</formula>
    </cfRule>
  </conditionalFormatting>
  <conditionalFormatting sqref="C42 K42 S42">
    <cfRule type="cellIs" dxfId="118" priority="160" operator="equal">
      <formula>$C$7</formula>
    </cfRule>
  </conditionalFormatting>
  <conditionalFormatting sqref="D42:F42 L42:N42 T42:V42 P42:R42 X42:Z42 H42:J42">
    <cfRule type="cellIs" dxfId="117" priority="159" operator="equal">
      <formula>D$7</formula>
    </cfRule>
  </conditionalFormatting>
  <conditionalFormatting sqref="G42 O42 W42">
    <cfRule type="cellIs" dxfId="116" priority="158" operator="equal">
      <formula>$G$7</formula>
    </cfRule>
  </conditionalFormatting>
  <conditionalFormatting sqref="AG42 AD42">
    <cfRule type="expression" dxfId="115" priority="161">
      <formula>$AD42&lt;#REF!+#REF!</formula>
    </cfRule>
    <cfRule type="expression" dxfId="114" priority="162">
      <formula>$AD42&gt;#REF!+#REF!</formula>
    </cfRule>
  </conditionalFormatting>
  <conditionalFormatting sqref="AE46:AF46">
    <cfRule type="expression" dxfId="113" priority="151">
      <formula>$AD46&lt;#REF!+#REF!</formula>
    </cfRule>
    <cfRule type="expression" dxfId="112" priority="152">
      <formula>$AD46&gt;#REF!+#REF!</formula>
    </cfRule>
  </conditionalFormatting>
  <conditionalFormatting sqref="C46:Z46">
    <cfRule type="cellIs" dxfId="111" priority="153" operator="equal">
      <formula>C$7</formula>
    </cfRule>
  </conditionalFormatting>
  <conditionalFormatting sqref="AD46 AG46">
    <cfRule type="expression" dxfId="110" priority="154">
      <formula>$AD46&lt;#REF!+#REF!</formula>
    </cfRule>
    <cfRule type="expression" dxfId="109" priority="155">
      <formula>$AD46&gt;#REF!+#REF!</formula>
    </cfRule>
  </conditionalFormatting>
  <conditionalFormatting sqref="AE45:AF45">
    <cfRule type="expression" dxfId="108" priority="146">
      <formula>$AD45&lt;#REF!+#REF!</formula>
    </cfRule>
    <cfRule type="expression" dxfId="107" priority="147">
      <formula>$AD45&gt;#REF!+#REF!</formula>
    </cfRule>
  </conditionalFormatting>
  <conditionalFormatting sqref="C45:Z45">
    <cfRule type="cellIs" dxfId="106" priority="148" operator="equal">
      <formula>C$7</formula>
    </cfRule>
  </conditionalFormatting>
  <conditionalFormatting sqref="AD45 AG45">
    <cfRule type="expression" dxfId="105" priority="149">
      <formula>$AD45&lt;#REF!+#REF!</formula>
    </cfRule>
    <cfRule type="expression" dxfId="104" priority="150">
      <formula>$AD45&gt;#REF!+#REF!</formula>
    </cfRule>
  </conditionalFormatting>
  <conditionalFormatting sqref="AD51:AG51">
    <cfRule type="expression" dxfId="103" priority="139">
      <formula>$AD51&lt;#REF!+#REF!</formula>
    </cfRule>
    <cfRule type="expression" dxfId="102" priority="140">
      <formula>$AD51&gt;#REF!+#REF!</formula>
    </cfRule>
  </conditionalFormatting>
  <conditionalFormatting sqref="C51 S51 K51">
    <cfRule type="cellIs" dxfId="101" priority="138" operator="equal">
      <formula>$C$7</formula>
    </cfRule>
  </conditionalFormatting>
  <conditionalFormatting sqref="D51:F51 H51:J51 T51:V51 L51:N51 X51:Z51 P51:R51">
    <cfRule type="cellIs" dxfId="100" priority="137" operator="equal">
      <formula>D$7</formula>
    </cfRule>
  </conditionalFormatting>
  <conditionalFormatting sqref="G51 W51 O51">
    <cfRule type="cellIs" dxfId="99" priority="136" operator="equal">
      <formula>$G$7</formula>
    </cfRule>
  </conditionalFormatting>
  <conditionalFormatting sqref="K61 S61 C61">
    <cfRule type="cellIs" dxfId="98" priority="133" operator="equal">
      <formula>$C$7</formula>
    </cfRule>
  </conditionalFormatting>
  <conditionalFormatting sqref="P61:R61 X61:Z61 L61:N61 T61:V61 H61:J61 D61:F61">
    <cfRule type="cellIs" dxfId="97" priority="132" operator="equal">
      <formula>D$7</formula>
    </cfRule>
  </conditionalFormatting>
  <conditionalFormatting sqref="O61 W61 G61">
    <cfRule type="cellIs" dxfId="96" priority="131" operator="equal">
      <formula>$G$7</formula>
    </cfRule>
  </conditionalFormatting>
  <conditionalFormatting sqref="AD61:AG61">
    <cfRule type="expression" dxfId="95" priority="134">
      <formula>$AD61&lt;#REF!+#REF!</formula>
    </cfRule>
    <cfRule type="expression" dxfId="94" priority="135">
      <formula>$AD61&gt;#REF!+#REF!</formula>
    </cfRule>
  </conditionalFormatting>
  <conditionalFormatting sqref="K62 S62 C62">
    <cfRule type="cellIs" dxfId="93" priority="128" operator="equal">
      <formula>$C$7</formula>
    </cfRule>
  </conditionalFormatting>
  <conditionalFormatting sqref="P62:R62 X62:Z62 L62:N62 T62:V62 H62:J62 D62:F62">
    <cfRule type="cellIs" dxfId="92" priority="127" operator="equal">
      <formula>D$7</formula>
    </cfRule>
  </conditionalFormatting>
  <conditionalFormatting sqref="O62 W62 G62">
    <cfRule type="cellIs" dxfId="91" priority="126" operator="equal">
      <formula>$G$7</formula>
    </cfRule>
  </conditionalFormatting>
  <conditionalFormatting sqref="AE62:AG62">
    <cfRule type="expression" dxfId="90" priority="129">
      <formula>$AD62&lt;#REF!+#REF!</formula>
    </cfRule>
    <cfRule type="expression" dxfId="89" priority="130">
      <formula>$AD62&gt;#REF!+#REF!</formula>
    </cfRule>
  </conditionalFormatting>
  <conditionalFormatting sqref="K65:K67 S65:S67 C65:C67">
    <cfRule type="cellIs" dxfId="88" priority="118" operator="equal">
      <formula>$C$7</formula>
    </cfRule>
  </conditionalFormatting>
  <conditionalFormatting sqref="P65:R67 X65:Z67 L65:N67 T65:V67 H65:J67 D65:F67">
    <cfRule type="cellIs" dxfId="87" priority="117" operator="equal">
      <formula>D$7</formula>
    </cfRule>
  </conditionalFormatting>
  <conditionalFormatting sqref="O65:O67 W65:W67 G65:G67">
    <cfRule type="cellIs" dxfId="86" priority="116" operator="equal">
      <formula>$G$7</formula>
    </cfRule>
  </conditionalFormatting>
  <conditionalFormatting sqref="AE65:AG67">
    <cfRule type="expression" dxfId="85" priority="119">
      <formula>$AD65&lt;#REF!+#REF!</formula>
    </cfRule>
    <cfRule type="expression" dxfId="84" priority="120">
      <formula>$AD65&gt;#REF!+#REF!</formula>
    </cfRule>
  </conditionalFormatting>
  <conditionalFormatting sqref="K68 S68 C68">
    <cfRule type="cellIs" dxfId="83" priority="113" operator="equal">
      <formula>$C$7</formula>
    </cfRule>
  </conditionalFormatting>
  <conditionalFormatting sqref="P68:R68 X68:Z68 L68:N68 T68:V68 H68:J68 D68:F68">
    <cfRule type="cellIs" dxfId="82" priority="112" operator="equal">
      <formula>D$7</formula>
    </cfRule>
  </conditionalFormatting>
  <conditionalFormatting sqref="O68 W68 G68">
    <cfRule type="cellIs" dxfId="81" priority="111" operator="equal">
      <formula>$G$7</formula>
    </cfRule>
  </conditionalFormatting>
  <conditionalFormatting sqref="AE68:AG68">
    <cfRule type="expression" dxfId="80" priority="114">
      <formula>$AD68&lt;#REF!+#REF!</formula>
    </cfRule>
    <cfRule type="expression" dxfId="79" priority="115">
      <formula>$AD68&gt;#REF!+#REF!</formula>
    </cfRule>
  </conditionalFormatting>
  <conditionalFormatting sqref="K75 S75 C75">
    <cfRule type="cellIs" dxfId="78" priority="108" operator="equal">
      <formula>$C$7</formula>
    </cfRule>
  </conditionalFormatting>
  <conditionalFormatting sqref="P75:R75 X75:Z75 L75:N75 T75:V75 H75:J75 D75:F75">
    <cfRule type="cellIs" dxfId="77" priority="107" operator="equal">
      <formula>D$7</formula>
    </cfRule>
  </conditionalFormatting>
  <conditionalFormatting sqref="O75 W75 G75">
    <cfRule type="cellIs" dxfId="76" priority="106" operator="equal">
      <formula>$G$7</formula>
    </cfRule>
  </conditionalFormatting>
  <conditionalFormatting sqref="AD75:AG75">
    <cfRule type="expression" dxfId="75" priority="109">
      <formula>$AD75&lt;#REF!+#REF!</formula>
    </cfRule>
    <cfRule type="expression" dxfId="74" priority="110">
      <formula>$AD75&gt;#REF!+#REF!</formula>
    </cfRule>
  </conditionalFormatting>
  <conditionalFormatting sqref="C80 S80 K80">
    <cfRule type="cellIs" dxfId="73" priority="98" operator="equal">
      <formula>$C$7</formula>
    </cfRule>
  </conditionalFormatting>
  <conditionalFormatting sqref="D80:F80 H80:J80 T80:V80 L80:N80 X80:Z80 P80:R80">
    <cfRule type="cellIs" dxfId="72" priority="97" operator="equal">
      <formula>D$7</formula>
    </cfRule>
  </conditionalFormatting>
  <conditionalFormatting sqref="G80 W80 O80">
    <cfRule type="cellIs" dxfId="71" priority="96" operator="equal">
      <formula>$G$7</formula>
    </cfRule>
  </conditionalFormatting>
  <conditionalFormatting sqref="AE80:AG80">
    <cfRule type="expression" dxfId="70" priority="99">
      <formula>$AD80&lt;#REF!+#REF!</formula>
    </cfRule>
    <cfRule type="expression" dxfId="69" priority="100">
      <formula>$AD80&gt;#REF!+#REF!</formula>
    </cfRule>
  </conditionalFormatting>
  <conditionalFormatting sqref="C84 S84 K84">
    <cfRule type="cellIs" dxfId="68" priority="88" operator="equal">
      <formula>$C$7</formula>
    </cfRule>
  </conditionalFormatting>
  <conditionalFormatting sqref="D84:F84 H84:J84 T84:V84 L84:N84 X84:Z84 P84:R84">
    <cfRule type="cellIs" dxfId="67" priority="87" operator="equal">
      <formula>D$7</formula>
    </cfRule>
  </conditionalFormatting>
  <conditionalFormatting sqref="G84 W84 O84">
    <cfRule type="cellIs" dxfId="66" priority="86" operator="equal">
      <formula>$G$7</formula>
    </cfRule>
  </conditionalFormatting>
  <conditionalFormatting sqref="AE84:AG84">
    <cfRule type="expression" dxfId="65" priority="89">
      <formula>$AD84&lt;#REF!+#REF!</formula>
    </cfRule>
    <cfRule type="expression" dxfId="64" priority="90">
      <formula>$AD84&gt;#REF!+#REF!</formula>
    </cfRule>
  </conditionalFormatting>
  <conditionalFormatting sqref="Y81">
    <cfRule type="cellIs" dxfId="63" priority="92" operator="equal">
      <formula>Y$7</formula>
    </cfRule>
  </conditionalFormatting>
  <conditionalFormatting sqref="AE82:AG82">
    <cfRule type="expression" dxfId="62" priority="94">
      <formula>$AD82&lt;#REF!+#REF!</formula>
    </cfRule>
    <cfRule type="expression" dxfId="61" priority="95">
      <formula>$AD82&gt;#REF!+#REF!</formula>
    </cfRule>
  </conditionalFormatting>
  <conditionalFormatting sqref="K89 S89 C89">
    <cfRule type="cellIs" dxfId="60" priority="83" operator="equal">
      <formula>$C$7</formula>
    </cfRule>
  </conditionalFormatting>
  <conditionalFormatting sqref="P89:R89 X89:Z89 L89:N89 T89:V89 H89:J89 D89:F89">
    <cfRule type="cellIs" dxfId="59" priority="82" operator="equal">
      <formula>D$7</formula>
    </cfRule>
  </conditionalFormatting>
  <conditionalFormatting sqref="O89 W89 G89">
    <cfRule type="cellIs" dxfId="58" priority="81" operator="equal">
      <formula>$G$7</formula>
    </cfRule>
  </conditionalFormatting>
  <conditionalFormatting sqref="AD89:AG89">
    <cfRule type="expression" dxfId="57" priority="84">
      <formula>$AD89&lt;#REF!+#REF!</formula>
    </cfRule>
    <cfRule type="expression" dxfId="56" priority="85">
      <formula>$AD89&gt;#REF!+#REF!</formula>
    </cfRule>
  </conditionalFormatting>
  <conditionalFormatting sqref="K94 S94 C94">
    <cfRule type="cellIs" dxfId="55" priority="68" operator="equal">
      <formula>$C$7</formula>
    </cfRule>
  </conditionalFormatting>
  <conditionalFormatting sqref="Q94:R94 X94:Z94 L94:N94 T94:V94 H94:J94 D94:F94">
    <cfRule type="cellIs" dxfId="54" priority="67" operator="equal">
      <formula>D$7</formula>
    </cfRule>
  </conditionalFormatting>
  <conditionalFormatting sqref="O94 W94 G94">
    <cfRule type="cellIs" dxfId="53" priority="66" operator="equal">
      <formula>$G$7</formula>
    </cfRule>
  </conditionalFormatting>
  <conditionalFormatting sqref="AD94:AG94">
    <cfRule type="expression" dxfId="52" priority="69">
      <formula>$AD94&lt;#REF!+#REF!</formula>
    </cfRule>
    <cfRule type="expression" dxfId="51" priority="70">
      <formula>$AD94&gt;#REF!+#REF!</formula>
    </cfRule>
  </conditionalFormatting>
  <conditionalFormatting sqref="AD13:AD20">
    <cfRule type="expression" dxfId="50" priority="64">
      <formula>$AD13&lt;#REF!+#REF!</formula>
    </cfRule>
    <cfRule type="expression" dxfId="49" priority="65">
      <formula>$AD13&gt;#REF!+#REF!</formula>
    </cfRule>
  </conditionalFormatting>
  <conditionalFormatting sqref="AD62:AD69">
    <cfRule type="expression" dxfId="48" priority="60">
      <formula>$AD62&lt;#REF!+#REF!</formula>
    </cfRule>
    <cfRule type="expression" dxfId="47" priority="61">
      <formula>$AD62&gt;#REF!+#REF!</formula>
    </cfRule>
  </conditionalFormatting>
  <conditionalFormatting sqref="C79 S79 K79">
    <cfRule type="cellIs" dxfId="46" priority="55" operator="equal">
      <formula>$C$7</formula>
    </cfRule>
  </conditionalFormatting>
  <conditionalFormatting sqref="D79:F79 H79:J79 T79:V79 L79:N79 X79:Z79 P79:R79">
    <cfRule type="cellIs" dxfId="45" priority="54" operator="equal">
      <formula>D$7</formula>
    </cfRule>
  </conditionalFormatting>
  <conditionalFormatting sqref="G79 W79 O79">
    <cfRule type="cellIs" dxfId="44" priority="53" operator="equal">
      <formula>$G$7</formula>
    </cfRule>
  </conditionalFormatting>
  <conditionalFormatting sqref="AE79:AG79">
    <cfRule type="expression" dxfId="43" priority="56">
      <formula>$AD79&lt;#REF!+#REF!</formula>
    </cfRule>
    <cfRule type="expression" dxfId="42" priority="57">
      <formula>$AD79&gt;#REF!+#REF!</formula>
    </cfRule>
  </conditionalFormatting>
  <conditionalFormatting sqref="AD54">
    <cfRule type="expression" dxfId="41" priority="43">
      <formula>$AD54&lt;#REF!+#REF!</formula>
    </cfRule>
    <cfRule type="expression" dxfId="40" priority="44">
      <formula>$AD54&gt;#REF!+#REF!</formula>
    </cfRule>
  </conditionalFormatting>
  <conditionalFormatting sqref="C85:Z85">
    <cfRule type="cellIs" dxfId="39" priority="40" operator="equal">
      <formula>C$7</formula>
    </cfRule>
  </conditionalFormatting>
  <conditionalFormatting sqref="AD85 AG85">
    <cfRule type="expression" dxfId="38" priority="41">
      <formula>$AD85&lt;#REF!+#REF!</formula>
    </cfRule>
    <cfRule type="expression" dxfId="37" priority="42">
      <formula>$AD85&gt;#REF!+#REF!</formula>
    </cfRule>
  </conditionalFormatting>
  <conditionalFormatting sqref="AE85:AF85">
    <cfRule type="expression" dxfId="36" priority="38">
      <formula>$AD85&lt;#REF!+#REF!</formula>
    </cfRule>
    <cfRule type="expression" dxfId="35" priority="39">
      <formula>$AD85&gt;#REF!+#REF!</formula>
    </cfRule>
  </conditionalFormatting>
  <conditionalFormatting sqref="C77:Z77">
    <cfRule type="cellIs" dxfId="34" priority="35" operator="equal">
      <formula>C$7</formula>
    </cfRule>
  </conditionalFormatting>
  <conditionalFormatting sqref="AD77 AG77">
    <cfRule type="expression" dxfId="33" priority="36">
      <formula>$AD77&lt;#REF!+#REF!</formula>
    </cfRule>
    <cfRule type="expression" dxfId="32" priority="37">
      <formula>$AD77&gt;#REF!+#REF!</formula>
    </cfRule>
  </conditionalFormatting>
  <conditionalFormatting sqref="AE77:AF77">
    <cfRule type="expression" dxfId="31" priority="33">
      <formula>$AD77&lt;#REF!+#REF!</formula>
    </cfRule>
    <cfRule type="expression" dxfId="30" priority="34">
      <formula>$AD77&gt;#REF!+#REF!</formula>
    </cfRule>
  </conditionalFormatting>
  <conditionalFormatting sqref="C76 S76 K76">
    <cfRule type="cellIs" dxfId="29" priority="30" operator="equal">
      <formula>$C$7</formula>
    </cfRule>
  </conditionalFormatting>
  <conditionalFormatting sqref="D76:F76 H76:J76 T76:V76 L76:N76 X76:Z76 P76:R76">
    <cfRule type="cellIs" dxfId="28" priority="29" operator="equal">
      <formula>D$7</formula>
    </cfRule>
  </conditionalFormatting>
  <conditionalFormatting sqref="G76 W76 O76">
    <cfRule type="cellIs" dxfId="27" priority="28" operator="equal">
      <formula>$G$7</formula>
    </cfRule>
  </conditionalFormatting>
  <conditionalFormatting sqref="AE76:AG76">
    <cfRule type="expression" dxfId="26" priority="31">
      <formula>$AD76&lt;#REF!+#REF!</formula>
    </cfRule>
    <cfRule type="expression" dxfId="25" priority="32">
      <formula>$AD76&gt;#REF!+#REF!</formula>
    </cfRule>
  </conditionalFormatting>
  <conditionalFormatting sqref="AD76">
    <cfRule type="expression" dxfId="24" priority="26">
      <formula>$AD76&lt;#REF!+#REF!</formula>
    </cfRule>
    <cfRule type="expression" dxfId="23" priority="27">
      <formula>$AD76&gt;#REF!+#REF!</formula>
    </cfRule>
  </conditionalFormatting>
  <conditionalFormatting sqref="AD79">
    <cfRule type="expression" dxfId="22" priority="24">
      <formula>$AD79&lt;#REF!+#REF!</formula>
    </cfRule>
    <cfRule type="expression" dxfId="21" priority="25">
      <formula>$AD79&gt;#REF!+#REF!</formula>
    </cfRule>
  </conditionalFormatting>
  <conditionalFormatting sqref="O57 W57 G57">
    <cfRule type="cellIs" dxfId="20" priority="21" operator="equal">
      <formula>$G$7</formula>
    </cfRule>
  </conditionalFormatting>
  <conditionalFormatting sqref="K57 S57 C57">
    <cfRule type="cellIs" dxfId="19" priority="23" operator="equal">
      <formula>$C$7</formula>
    </cfRule>
  </conditionalFormatting>
  <conditionalFormatting sqref="P57:R57 X57:Z57 L57:N57 T57:V57 H57:J57 D57:F57">
    <cfRule type="cellIs" dxfId="18" priority="22" operator="equal">
      <formula>D$7</formula>
    </cfRule>
  </conditionalFormatting>
  <conditionalFormatting sqref="AG57 AD57">
    <cfRule type="expression" dxfId="17" priority="19">
      <formula>$AD57&lt;#REF!+#REF!</formula>
    </cfRule>
    <cfRule type="expression" dxfId="16" priority="20">
      <formula>$AD57&gt;#REF!+#REF!</formula>
    </cfRule>
  </conditionalFormatting>
  <conditionalFormatting sqref="AD83">
    <cfRule type="expression" dxfId="15" priority="15">
      <formula>$AD83&lt;#REF!+#REF!</formula>
    </cfRule>
    <cfRule type="expression" dxfId="14" priority="16">
      <formula>$AD83&gt;#REF!+#REF!</formula>
    </cfRule>
  </conditionalFormatting>
  <conditionalFormatting sqref="C83 S83 K83">
    <cfRule type="cellIs" dxfId="13" priority="12" operator="equal">
      <formula>$C$7</formula>
    </cfRule>
  </conditionalFormatting>
  <conditionalFormatting sqref="D83:F83 H83:J83 T83:V83 L83:N83 X83:Z83 P83:R83">
    <cfRule type="cellIs" dxfId="12" priority="11" operator="equal">
      <formula>D$7</formula>
    </cfRule>
  </conditionalFormatting>
  <conditionalFormatting sqref="G83 W83 O83">
    <cfRule type="cellIs" dxfId="11" priority="10" operator="equal">
      <formula>$G$7</formula>
    </cfRule>
  </conditionalFormatting>
  <conditionalFormatting sqref="AE83:AG83">
    <cfRule type="expression" dxfId="10" priority="13">
      <formula>$AD83&lt;#REF!+#REF!</formula>
    </cfRule>
    <cfRule type="expression" dxfId="9" priority="14">
      <formula>$AD83&gt;#REF!+#REF!</formula>
    </cfRule>
  </conditionalFormatting>
  <conditionalFormatting sqref="AE57:AF57">
    <cfRule type="expression" dxfId="8" priority="8">
      <formula>$AD57&lt;#REF!+#REF!</formula>
    </cfRule>
    <cfRule type="expression" dxfId="7" priority="9">
      <formula>$AD57&gt;#REF!+#REF!</formula>
    </cfRule>
  </conditionalFormatting>
  <conditionalFormatting sqref="AD81">
    <cfRule type="expression" dxfId="6" priority="6">
      <formula>$AD81&lt;#REF!+#REF!</formula>
    </cfRule>
    <cfRule type="expression" dxfId="5" priority="7">
      <formula>$AD81&gt;#REF!+#REF!</formula>
    </cfRule>
  </conditionalFormatting>
  <conditionalFormatting sqref="C81 S81 K81">
    <cfRule type="cellIs" dxfId="4" priority="3" operator="equal">
      <formula>$C$7</formula>
    </cfRule>
  </conditionalFormatting>
  <conditionalFormatting sqref="D81:F81 H81:J81 T81:V81 L81:N81 X81 P81:R81 Z81">
    <cfRule type="cellIs" dxfId="3" priority="2" operator="equal">
      <formula>D$7</formula>
    </cfRule>
  </conditionalFormatting>
  <conditionalFormatting sqref="G81 W81 O81">
    <cfRule type="cellIs" dxfId="2" priority="1" operator="equal">
      <formula>$G$7</formula>
    </cfRule>
  </conditionalFormatting>
  <conditionalFormatting sqref="AE81:AG81">
    <cfRule type="expression" dxfId="1" priority="4">
      <formula>$AD81&lt;#REF!+#REF!</formula>
    </cfRule>
    <cfRule type="expression" dxfId="0" priority="5">
      <formula>$AD81&gt;#REF!+#REF!</formula>
    </cfRule>
  </conditionalFormatting>
  <pageMargins left="0.15748031496062992" right="0.15748031496062992" top="0.15748031496062992" bottom="0.15748031496062992" header="0" footer="0.31496062992125984"/>
  <pageSetup paperSize="9" scale="89" fitToHeight="0" orientation="landscape" r:id="rId1"/>
  <rowBreaks count="2" manualBreakCount="2">
    <brk id="33" max="45" man="1"/>
    <brk id="54" max="4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Титул</vt:lpstr>
      <vt:lpstr>График УП</vt:lpstr>
      <vt:lpstr>Свод.данные</vt:lpstr>
      <vt:lpstr>УП</vt:lpstr>
      <vt:lpstr>УП!Заголовки_для_печати</vt:lpstr>
      <vt:lpstr>УП!Область_печати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Лена</dc:creator>
  <cp:lastModifiedBy>1</cp:lastModifiedBy>
  <cp:lastPrinted>2023-10-20T13:37:25Z</cp:lastPrinted>
  <dcterms:created xsi:type="dcterms:W3CDTF">2017-05-03T09:37:43Z</dcterms:created>
  <dcterms:modified xsi:type="dcterms:W3CDTF">2023-11-16T15:31:40Z</dcterms:modified>
</cp:coreProperties>
</file>