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3г. начало подготовки\СХНП УП 2023!\"/>
    </mc:Choice>
  </mc:AlternateContent>
  <xr:revisionPtr revIDLastSave="0" documentId="13_ncr:1_{9447111A-008C-49B1-8B0E-0D8B4D6E21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13" i="4" l="1"/>
  <c r="AM113" i="4"/>
  <c r="AN113" i="4"/>
  <c r="AO113" i="4"/>
  <c r="AP113" i="4"/>
  <c r="AQ113" i="4"/>
  <c r="AR113" i="4"/>
  <c r="AK113" i="4"/>
  <c r="AL112" i="4"/>
  <c r="AM112" i="4"/>
  <c r="AN112" i="4"/>
  <c r="AO112" i="4"/>
  <c r="AP112" i="4"/>
  <c r="AQ112" i="4"/>
  <c r="AR112" i="4"/>
  <c r="AK112" i="4"/>
  <c r="AL111" i="4"/>
  <c r="AM111" i="4"/>
  <c r="AN111" i="4"/>
  <c r="AO111" i="4"/>
  <c r="AP111" i="4"/>
  <c r="AQ111" i="4"/>
  <c r="AR111" i="4"/>
  <c r="AK111" i="4"/>
  <c r="AT70" i="4" l="1"/>
  <c r="AT67" i="4"/>
  <c r="AS50" i="4"/>
  <c r="AT50" i="4"/>
  <c r="AL100" i="4" l="1"/>
  <c r="AM100" i="4"/>
  <c r="AN100" i="4"/>
  <c r="AO100" i="4"/>
  <c r="AP100" i="4"/>
  <c r="AQ100" i="4"/>
  <c r="AR100" i="4"/>
  <c r="AK100" i="4"/>
  <c r="AS70" i="4" l="1"/>
  <c r="AC50" i="4" l="1"/>
  <c r="AC10" i="4"/>
  <c r="AC21" i="4"/>
  <c r="AC70" i="4" l="1"/>
  <c r="AB37" i="4"/>
  <c r="AD72" i="4" l="1"/>
  <c r="AD73" i="4"/>
  <c r="AB73" i="4" s="1"/>
  <c r="AB72" i="4" l="1"/>
  <c r="AD71" i="4"/>
  <c r="AB71" i="4" s="1"/>
  <c r="AD70" i="4" l="1"/>
  <c r="AB70" i="4"/>
  <c r="AD54" i="4"/>
  <c r="AB54" i="4" s="1"/>
  <c r="AD53" i="4" l="1"/>
  <c r="AB53" i="4" s="1"/>
  <c r="AD110" i="4" l="1"/>
  <c r="AC110" i="4" s="1"/>
  <c r="AD109" i="4"/>
  <c r="AC109" i="4" s="1"/>
  <c r="AD108" i="4"/>
  <c r="AC108" i="4" s="1"/>
  <c r="AD107" i="4"/>
  <c r="AC107" i="4" s="1"/>
  <c r="AD106" i="4"/>
  <c r="AC106" i="4" s="1"/>
  <c r="AD105" i="4"/>
  <c r="AD104" i="4"/>
  <c r="AB104" i="4" s="1"/>
  <c r="AQ103" i="4"/>
  <c r="AO103" i="4"/>
  <c r="AL103" i="4"/>
  <c r="AK103" i="4"/>
  <c r="AC102" i="4"/>
  <c r="AD101" i="4"/>
  <c r="AB101" i="4" s="1"/>
  <c r="AD100" i="4"/>
  <c r="AB100" i="4" s="1"/>
  <c r="AC99" i="4"/>
  <c r="AD93" i="4"/>
  <c r="AE93" i="4" s="1"/>
  <c r="AC92" i="4"/>
  <c r="AR91" i="4"/>
  <c r="AQ91" i="4"/>
  <c r="AP91" i="4"/>
  <c r="AO91" i="4"/>
  <c r="AN91" i="4"/>
  <c r="AM91" i="4"/>
  <c r="AL91" i="4"/>
  <c r="AK91" i="4"/>
  <c r="AD90" i="4"/>
  <c r="AR88" i="4"/>
  <c r="AQ88" i="4"/>
  <c r="AP88" i="4"/>
  <c r="AO88" i="4"/>
  <c r="AN88" i="4"/>
  <c r="AM88" i="4"/>
  <c r="AL88" i="4"/>
  <c r="AK88" i="4"/>
  <c r="AD87" i="4"/>
  <c r="AB87" i="4" s="1"/>
  <c r="AD86" i="4"/>
  <c r="AB86" i="4" s="1"/>
  <c r="AS85" i="4"/>
  <c r="AC85" i="4"/>
  <c r="AD84" i="4"/>
  <c r="AB84" i="4" s="1"/>
  <c r="AD83" i="4"/>
  <c r="AC83" i="4" s="1"/>
  <c r="AS82" i="4"/>
  <c r="AD81" i="4"/>
  <c r="AB81" i="4" s="1"/>
  <c r="AD80" i="4"/>
  <c r="AB80" i="4" s="1"/>
  <c r="AS79" i="4"/>
  <c r="AC79" i="4"/>
  <c r="AR77" i="4"/>
  <c r="AQ77" i="4"/>
  <c r="AP77" i="4"/>
  <c r="AO77" i="4"/>
  <c r="AN77" i="4"/>
  <c r="AM77" i="4"/>
  <c r="AL77" i="4"/>
  <c r="AK77" i="4"/>
  <c r="AD76" i="4"/>
  <c r="AC76" i="4" s="1"/>
  <c r="AR74" i="4"/>
  <c r="AQ74" i="4"/>
  <c r="AP74" i="4"/>
  <c r="AO74" i="4"/>
  <c r="AN74" i="4"/>
  <c r="AM74" i="4"/>
  <c r="AL74" i="4"/>
  <c r="AK74" i="4"/>
  <c r="AS67" i="4"/>
  <c r="AD69" i="4"/>
  <c r="AC69" i="4" s="1"/>
  <c r="AB69" i="4" s="1"/>
  <c r="AB68" i="4" s="1"/>
  <c r="AD66" i="4"/>
  <c r="AD65" i="4" s="1"/>
  <c r="AC65" i="4"/>
  <c r="AR64" i="4"/>
  <c r="AQ64" i="4"/>
  <c r="AP64" i="4"/>
  <c r="AO64" i="4"/>
  <c r="AN64" i="4"/>
  <c r="AM64" i="4"/>
  <c r="AL64" i="4"/>
  <c r="AK64" i="4"/>
  <c r="AD63" i="4"/>
  <c r="AB63" i="4" s="1"/>
  <c r="AD62" i="4"/>
  <c r="AB62" i="4" s="1"/>
  <c r="AD61" i="4"/>
  <c r="AB61" i="4" s="1"/>
  <c r="AT60" i="4"/>
  <c r="AS60" i="4"/>
  <c r="AC60" i="4"/>
  <c r="AR59" i="4"/>
  <c r="AQ59" i="4"/>
  <c r="AP59" i="4"/>
  <c r="AO59" i="4"/>
  <c r="AN59" i="4"/>
  <c r="AM59" i="4"/>
  <c r="AL59" i="4"/>
  <c r="AK59" i="4"/>
  <c r="AD58" i="4"/>
  <c r="AB58" i="4" s="1"/>
  <c r="AD57" i="4"/>
  <c r="AB57" i="4" s="1"/>
  <c r="AD56" i="4"/>
  <c r="AB56" i="4" s="1"/>
  <c r="AT55" i="4"/>
  <c r="AS55" i="4"/>
  <c r="AC55" i="4"/>
  <c r="AD52" i="4"/>
  <c r="AD51" i="4"/>
  <c r="AB51" i="4" s="1"/>
  <c r="AR47" i="4"/>
  <c r="AQ47" i="4"/>
  <c r="AP47" i="4"/>
  <c r="AO47" i="4"/>
  <c r="AN47" i="4"/>
  <c r="AM47" i="4"/>
  <c r="AL47" i="4"/>
  <c r="AK47" i="4"/>
  <c r="AD46" i="4"/>
  <c r="AB46" i="4" s="1"/>
  <c r="AD45" i="4"/>
  <c r="AC45" i="4" s="1"/>
  <c r="AD44" i="4"/>
  <c r="AD43" i="4"/>
  <c r="AD42" i="4"/>
  <c r="AD41" i="4"/>
  <c r="AB41" i="4" s="1"/>
  <c r="AS41" i="4" s="1"/>
  <c r="AD40" i="4"/>
  <c r="AB40" i="4" s="1"/>
  <c r="AS40" i="4" s="1"/>
  <c r="AD39" i="4"/>
  <c r="AB39" i="4" s="1"/>
  <c r="AD38" i="4"/>
  <c r="AB38" i="4" s="1"/>
  <c r="AS37" i="4"/>
  <c r="AT36" i="4"/>
  <c r="AR34" i="4"/>
  <c r="AQ34" i="4"/>
  <c r="AP34" i="4"/>
  <c r="AO34" i="4"/>
  <c r="AN34" i="4"/>
  <c r="AM34" i="4"/>
  <c r="AL34" i="4"/>
  <c r="AK34" i="4"/>
  <c r="AD33" i="4"/>
  <c r="AC33" i="4" s="1"/>
  <c r="AC28" i="4" s="1"/>
  <c r="AS32" i="4"/>
  <c r="AD32" i="4"/>
  <c r="AD31" i="4"/>
  <c r="AB31" i="4" s="1"/>
  <c r="AS31" i="4" s="1"/>
  <c r="AD30" i="4"/>
  <c r="AB30" i="4" s="1"/>
  <c r="AS30" i="4" s="1"/>
  <c r="AD29" i="4"/>
  <c r="AB29" i="4" s="1"/>
  <c r="AS29" i="4" s="1"/>
  <c r="AT28" i="4"/>
  <c r="AR26" i="4"/>
  <c r="AQ26" i="4"/>
  <c r="AP26" i="4"/>
  <c r="AO26" i="4"/>
  <c r="AN26" i="4"/>
  <c r="AM26" i="4"/>
  <c r="AL26" i="4"/>
  <c r="AK26" i="4"/>
  <c r="AD25" i="4"/>
  <c r="AB25" i="4" s="1"/>
  <c r="AS25" i="4" s="1"/>
  <c r="AD24" i="4"/>
  <c r="AB24" i="4" s="1"/>
  <c r="AS24" i="4" s="1"/>
  <c r="AD23" i="4"/>
  <c r="AB23" i="4" s="1"/>
  <c r="AS23" i="4" s="1"/>
  <c r="AD22" i="4"/>
  <c r="AD20" i="4"/>
  <c r="AB20" i="4" s="1"/>
  <c r="AS20" i="4" s="1"/>
  <c r="AD19" i="4"/>
  <c r="AB19" i="4" s="1"/>
  <c r="AS19" i="4" s="1"/>
  <c r="AD18" i="4"/>
  <c r="AB18" i="4" s="1"/>
  <c r="AS18" i="4" s="1"/>
  <c r="AD17" i="4"/>
  <c r="AB17" i="4" s="1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 s="1"/>
  <c r="AS13" i="4" s="1"/>
  <c r="AD12" i="4"/>
  <c r="AB12" i="4" s="1"/>
  <c r="AS12" i="4" s="1"/>
  <c r="AD11" i="4"/>
  <c r="AC9" i="4"/>
  <c r="J17" i="3"/>
  <c r="B17" i="3"/>
  <c r="AR15" i="2"/>
  <c r="AQ15" i="2"/>
  <c r="AP15" i="2"/>
  <c r="AO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B11" i="4" l="1"/>
  <c r="AD10" i="4"/>
  <c r="AD9" i="4" s="1"/>
  <c r="AB50" i="4"/>
  <c r="AB49" i="4" s="1"/>
  <c r="AB22" i="4"/>
  <c r="AD21" i="4"/>
  <c r="AB42" i="4"/>
  <c r="AS42" i="4" s="1"/>
  <c r="AB43" i="4"/>
  <c r="AS43" i="4" s="1"/>
  <c r="AB45" i="4"/>
  <c r="AS45" i="4" s="1"/>
  <c r="AC36" i="4"/>
  <c r="AB52" i="4"/>
  <c r="AD50" i="4"/>
  <c r="AB44" i="4"/>
  <c r="AD36" i="4"/>
  <c r="AD68" i="4"/>
  <c r="AD92" i="4"/>
  <c r="AB79" i="4"/>
  <c r="AB93" i="4"/>
  <c r="AB92" i="4" s="1"/>
  <c r="AD99" i="4"/>
  <c r="AD103" i="4"/>
  <c r="AB103" i="4" s="1"/>
  <c r="AD60" i="4"/>
  <c r="AB60" i="4"/>
  <c r="AB55" i="4"/>
  <c r="AD79" i="4"/>
  <c r="AD82" i="4"/>
  <c r="AC49" i="4"/>
  <c r="AS49" i="4"/>
  <c r="AD55" i="4"/>
  <c r="AT49" i="4"/>
  <c r="AT48" i="4" s="1"/>
  <c r="AD75" i="4"/>
  <c r="AB67" i="4"/>
  <c r="AS78" i="4"/>
  <c r="AD67" i="4"/>
  <c r="AM94" i="4"/>
  <c r="AM95" i="4" s="1"/>
  <c r="AK94" i="4"/>
  <c r="AK95" i="4" s="1"/>
  <c r="AO94" i="4"/>
  <c r="AO95" i="4" s="1"/>
  <c r="AQ94" i="4"/>
  <c r="AQ95" i="4" s="1"/>
  <c r="AD28" i="4"/>
  <c r="AL94" i="4"/>
  <c r="AL95" i="4" s="1"/>
  <c r="AN94" i="4"/>
  <c r="AN95" i="4" s="1"/>
  <c r="AP94" i="4"/>
  <c r="AP95" i="4" s="1"/>
  <c r="AR94" i="4"/>
  <c r="AR95" i="4" s="1"/>
  <c r="AB33" i="4"/>
  <c r="AB28" i="4" s="1"/>
  <c r="AE66" i="4"/>
  <c r="AB66" i="4"/>
  <c r="AB65" i="4" s="1"/>
  <c r="AC82" i="4"/>
  <c r="AC78" i="4" s="1"/>
  <c r="AB83" i="4"/>
  <c r="AB82" i="4" s="1"/>
  <c r="AB85" i="4"/>
  <c r="AB99" i="4"/>
  <c r="AS28" i="4"/>
  <c r="AC75" i="4"/>
  <c r="AC89" i="4" s="1"/>
  <c r="AB76" i="4"/>
  <c r="AC68" i="4"/>
  <c r="AC67" i="4" s="1"/>
  <c r="AD85" i="4"/>
  <c r="AS22" i="4" l="1"/>
  <c r="AS21" i="4" s="1"/>
  <c r="AB21" i="4"/>
  <c r="AS11" i="4"/>
  <c r="AS10" i="4" s="1"/>
  <c r="AB10" i="4"/>
  <c r="AB9" i="4" s="1"/>
  <c r="AB36" i="4"/>
  <c r="AS44" i="4"/>
  <c r="AS36" i="4" s="1"/>
  <c r="AD89" i="4"/>
  <c r="AD78" i="4"/>
  <c r="AD49" i="4"/>
  <c r="AC48" i="4"/>
  <c r="AC35" i="4" s="1"/>
  <c r="AC27" i="4" s="1"/>
  <c r="AC98" i="4" s="1"/>
  <c r="AB78" i="4"/>
  <c r="AB48" i="4" s="1"/>
  <c r="AS48" i="4"/>
  <c r="AS76" i="4"/>
  <c r="AS75" i="4" s="1"/>
  <c r="AB75" i="4"/>
  <c r="AB89" i="4" s="1"/>
  <c r="AB35" i="4" l="1"/>
  <c r="AB27" i="4" s="1"/>
  <c r="AB96" i="4" s="1"/>
  <c r="AB97" i="4"/>
  <c r="AC96" i="4"/>
  <c r="AC97" i="4" s="1"/>
  <c r="AD48" i="4"/>
  <c r="AD35" i="4" s="1"/>
  <c r="AD27" i="4" s="1"/>
  <c r="AD96" i="4" s="1"/>
  <c r="AD97" i="4" s="1"/>
  <c r="AB98" i="4" l="1"/>
  <c r="AD98" i="4"/>
</calcChain>
</file>

<file path=xl/sharedStrings.xml><?xml version="1.0" encoding="utf-8"?>
<sst xmlns="http://schemas.openxmlformats.org/spreadsheetml/2006/main" count="385" uniqueCount="253">
  <si>
    <t>1. КАЛЕНДАРНЫЙ УЧЕБНЫЙ ГРАФИК</t>
  </si>
  <si>
    <t>Специальность 53.02.05 Сольное и хоровое народное пение (Сольное народное пение)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</si>
  <si>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</si>
  <si>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</si>
  <si>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</si>
  <si>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</si>
  <si>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</si>
  <si>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</si>
  <si>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</si>
  <si>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</si>
  <si>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</si>
  <si>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</si>
  <si>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</si>
  <si>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</si>
  <si>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</si>
  <si>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</si>
  <si>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</si>
  <si>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</si>
  <si>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</si>
  <si>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</si>
  <si>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</si>
  <si>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</si>
  <si>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</si>
  <si>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</si>
  <si>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</si>
  <si>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</si>
  <si>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</si>
  <si>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</si>
  <si>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</si>
  <si>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</si>
  <si>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</si>
  <si>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</si>
  <si>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</si>
  <si>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</si>
  <si>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</si>
  <si>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</si>
  <si>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</si>
  <si>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</si>
  <si>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</si>
  <si>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</si>
  <si>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</si>
  <si>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</si>
  <si>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</si>
  <si>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</si>
  <si>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</si>
  <si>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</si>
  <si>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</si>
  <si>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</si>
  <si>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</si>
  <si>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</si>
  <si>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</si>
  <si>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</si>
  <si>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</si>
  <si>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::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</si>
  <si>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</si>
  <si>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</si>
  <si>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</si>
  <si>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</t>
  </si>
  <si>
    <t>проводится в течение 7,8 семестров</t>
  </si>
  <si>
    <t>Промежуточная аттестация</t>
  </si>
  <si>
    <t>Ш</t>
  </si>
  <si>
    <t>Подготовка к Государственной итоговой аттестации (2 недели), Государственная итоговая аттестация (2 недели)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</si>
  <si>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</si>
  <si>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</si>
  <si>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</si>
  <si>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</si>
  <si>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</si>
  <si>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</si>
  <si>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</si>
  <si>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</si>
  <si>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</si>
  <si>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</si>
  <si>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</si>
  <si>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</si>
  <si>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</si>
  <si>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</si>
  <si>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53.02.05 Сольное и хоровое народное пение. Сольное народное пение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</si>
  <si>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</si>
  <si>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</si>
  <si>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</si>
  <si>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</si>
  <si>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</si>
  <si>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</si>
  <si>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</si>
  <si>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</si>
  <si>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</si>
  <si>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</si>
  <si>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</si>
  <si>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</si>
  <si>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</si>
  <si>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</si>
  <si>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</si>
  <si>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</si>
  <si>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</si>
  <si>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</si>
  <si>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</si>
  <si>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</si>
  <si>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</si>
  <si>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</si>
  <si>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</si>
  <si>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</si>
  <si>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</si>
  <si>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</si>
  <si>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</si>
  <si>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</si>
  <si>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</si>
  <si>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</si>
  <si>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Учебные дисциплины</t>
  </si>
  <si>
    <t>ОУП.01</t>
  </si>
  <si>
    <t>Русский язык</t>
  </si>
  <si>
    <t>г</t>
  </si>
  <si>
    <t>ОУП.02</t>
  </si>
  <si>
    <t>ОУП.03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</si>
  <si>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</si>
  <si>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</si>
  <si>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</si>
  <si>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</si>
  <si>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</si>
  <si>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</si>
  <si>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</si>
  <si>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</si>
  <si>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</si>
  <si>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</si>
  <si>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</si>
  <si>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</si>
  <si>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</si>
  <si>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</si>
  <si>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</si>
  <si>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</si>
  <si>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</si>
  <si>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</si>
  <si>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</si>
  <si>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</si>
  <si>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</si>
  <si>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</si>
  <si>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</si>
  <si>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</si>
  <si>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</si>
  <si>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</si>
  <si>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</si>
  <si>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</si>
  <si>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</si>
  <si>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</si>
  <si>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</si>
  <si>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</si>
  <si>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</si>
  <si>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</si>
  <si>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м</t>
  </si>
  <si>
    <t>ОГСЭ.05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</si>
  <si>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</si>
  <si>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</si>
  <si>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</si>
  <si>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</si>
  <si>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</si>
  <si>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</si>
  <si>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</si>
  <si>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и</t>
  </si>
  <si>
    <t>ОП.03</t>
  </si>
  <si>
    <t>Музыкальная грамота</t>
  </si>
  <si>
    <t>ОП.04</t>
  </si>
  <si>
    <t>Элементарная теория музыки</t>
  </si>
  <si>
    <t>ОП.05</t>
  </si>
  <si>
    <t>ОП.06</t>
  </si>
  <si>
    <t>ОП.07</t>
  </si>
  <si>
    <t>Музыкальная информатика</t>
  </si>
  <si>
    <t>ОП.08</t>
  </si>
  <si>
    <t>Безопасность жизнедеятельности</t>
  </si>
  <si>
    <t>ОП.09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</si>
  <si>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</si>
  <si>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</si>
  <si>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</si>
  <si>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</si>
  <si>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 деятельность</t>
  </si>
  <si>
    <t>МДК.01.01</t>
  </si>
  <si>
    <t>Сольное и ансамблевое пение</t>
  </si>
  <si>
    <t>Сольное пение</t>
  </si>
  <si>
    <t>МДК.01.02</t>
  </si>
  <si>
    <t>Основы сценической подготовки</t>
  </si>
  <si>
    <t>Сценическая речь</t>
  </si>
  <si>
    <t>Хоровой класс</t>
  </si>
  <si>
    <t>УП.00</t>
  </si>
  <si>
    <t>Учебная практика</t>
  </si>
  <si>
    <t>УП.01</t>
  </si>
  <si>
    <t>УП.02</t>
  </si>
  <si>
    <t>УП.03</t>
  </si>
  <si>
    <t>Основы народной хореографии</t>
  </si>
  <si>
    <t>УП.04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</si>
  <si>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</si>
  <si>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</si>
  <si>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</si>
  <si>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</si>
  <si>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</si>
  <si>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</si>
  <si>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</si>
  <si>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</si>
  <si>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</si>
  <si>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</si>
  <si>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преподавания вокальных дисциплин</t>
  </si>
  <si>
    <t>ПМ.03</t>
  </si>
  <si>
    <r>
      <rPr>
        <b/>
        <sz val="10"/>
        <color rgb="FF000000"/>
        <rFont val="Times New Roman"/>
        <family val="1"/>
        <charset val="204"/>
      </rPr>
      <t>Организационная деятельность</t>
    </r>
  </si>
  <si>
    <t>МДК.03.01</t>
  </si>
  <si>
    <t>Дирижирование, чтение хоровых и ансамблевых партитур</t>
  </si>
  <si>
    <t>Дирижирование</t>
  </si>
  <si>
    <t>Чтение хоровых и ансаблевых партитур</t>
  </si>
  <si>
    <t>МДК.03.02</t>
  </si>
  <si>
    <t>Областные певческие стили, расшифровка и аранжировка народной песни</t>
  </si>
  <si>
    <t>Областные певческие стили</t>
  </si>
  <si>
    <t xml:space="preserve">Расшифровка и аранжировка народной песни </t>
  </si>
  <si>
    <t>Организация управленческой и творческой деятельности</t>
  </si>
  <si>
    <t>Основы менеджмента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</si>
  <si>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</si>
  <si>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</si>
  <si>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</si>
  <si>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</si>
  <si>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</si>
  <si>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</si>
  <si>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</si>
  <si>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</si>
  <si>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</si>
  <si>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</si>
  <si>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</si>
  <si>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</si>
  <si>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</si>
  <si>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</si>
  <si>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</si>
  <si>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</si>
  <si>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</si>
  <si>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</si>
  <si>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</si>
  <si>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</si>
  <si>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</si>
  <si>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</si>
  <si>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</si>
  <si>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</si>
  <si>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</si>
  <si>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</si>
  <si>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</si>
  <si>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</si>
  <si>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</si>
  <si>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</si>
  <si>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 xml:space="preserve">Мастерство актера </t>
  </si>
  <si>
    <t>Сольфеджио</t>
  </si>
  <si>
    <t>Сценическая подготовка</t>
  </si>
  <si>
    <t>Фортепиано и аккомпанемент</t>
  </si>
  <si>
    <t>Ансамблевое пение</t>
  </si>
  <si>
    <t>Инструменты народного оркестра</t>
  </si>
  <si>
    <t>Репертуар ДМШ</t>
  </si>
  <si>
    <t>Ансамблевое исполнительство</t>
  </si>
  <si>
    <t>Гармония</t>
  </si>
  <si>
    <t>Анализ музыкальных произведений</t>
  </si>
  <si>
    <t>Литература</t>
  </si>
  <si>
    <t>Родная литература</t>
  </si>
  <si>
    <t>Сольное и хоровое народное пение, в том числе учебная практика по педагогической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</si>
</sst>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808080"/>
      <name val="Times New Roman"/>
      <family val="1"/>
      <charset val="204"/>
    </font>
    <font>
      <i/>
      <sz val="6"/>
      <color rgb="FF80808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rgb="FFE6E0EC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rgb="FFC6D9F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 applyNumberFormat="1" applyFont="1" applyAlignment="1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/>
    <xf numFmtId="0" fontId="1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horizontal="right"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right" textRotation="90"/>
    </xf>
    <xf numFmtId="0" fontId="6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wrapText="1"/>
    </xf>
    <xf numFmtId="0" fontId="11" fillId="0" borderId="20" xfId="0" applyNumberFormat="1" applyFont="1" applyBorder="1" applyAlignment="1">
      <alignment horizontal="center" wrapText="1"/>
    </xf>
    <xf numFmtId="0" fontId="11" fillId="0" borderId="7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31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20" xfId="0" applyNumberFormat="1" applyFont="1" applyFill="1" applyBorder="1" applyAlignment="1">
      <alignment horizontal="left" vertical="center" wrapText="1"/>
    </xf>
    <xf numFmtId="0" fontId="13" fillId="3" borderId="38" xfId="0" applyNumberFormat="1" applyFont="1" applyFill="1" applyBorder="1" applyAlignment="1">
      <alignment horizontal="center" vertical="center" wrapText="1"/>
    </xf>
    <xf numFmtId="0" fontId="13" fillId="3" borderId="39" xfId="0" applyNumberFormat="1" applyFont="1" applyFill="1" applyBorder="1" applyAlignment="1">
      <alignment horizontal="center" vertical="center" wrapText="1"/>
    </xf>
    <xf numFmtId="0" fontId="13" fillId="3" borderId="40" xfId="0" applyNumberFormat="1" applyFont="1" applyFill="1" applyBorder="1" applyAlignment="1">
      <alignment horizontal="center" vertical="center" wrapText="1"/>
    </xf>
    <xf numFmtId="0" fontId="13" fillId="3" borderId="41" xfId="0" applyNumberFormat="1" applyFont="1" applyFill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10" fillId="3" borderId="42" xfId="0" applyNumberFormat="1" applyFont="1" applyFill="1" applyBorder="1" applyAlignment="1">
      <alignment horizontal="center" vertical="center" wrapText="1"/>
    </xf>
    <xf numFmtId="0" fontId="13" fillId="3" borderId="42" xfId="0" applyNumberFormat="1" applyFont="1" applyFill="1" applyBorder="1" applyAlignment="1">
      <alignment horizontal="center" vertical="center" wrapText="1"/>
    </xf>
    <xf numFmtId="0" fontId="10" fillId="3" borderId="43" xfId="0" applyNumberFormat="1" applyFont="1" applyFill="1" applyBorder="1" applyAlignment="1">
      <alignment horizontal="center" vertical="center" wrapText="1"/>
    </xf>
    <xf numFmtId="0" fontId="10" fillId="3" borderId="44" xfId="0" applyNumberFormat="1" applyFont="1" applyFill="1" applyBorder="1" applyAlignment="1">
      <alignment horizontal="center" vertical="center" wrapText="1"/>
    </xf>
    <xf numFmtId="0" fontId="10" fillId="3" borderId="45" xfId="0" applyNumberFormat="1" applyFont="1" applyFill="1" applyBorder="1" applyAlignment="1">
      <alignment horizontal="center" vertical="center" wrapText="1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0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3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5" fillId="6" borderId="20" xfId="0" applyNumberFormat="1" applyFont="1" applyFill="1" applyBorder="1" applyAlignment="1">
      <alignment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6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0" fillId="3" borderId="1" xfId="0" applyNumberFormat="1" applyFont="1" applyFill="1" applyBorder="1" applyAlignment="1">
      <alignment wrapText="1"/>
    </xf>
    <xf numFmtId="0" fontId="16" fillId="6" borderId="46" xfId="0" applyNumberFormat="1" applyFont="1" applyFill="1" applyBorder="1" applyAlignment="1">
      <alignment horizontal="center" vertical="center" wrapText="1"/>
    </xf>
    <xf numFmtId="0" fontId="16" fillId="6" borderId="42" xfId="0" applyNumberFormat="1" applyFont="1" applyFill="1" applyBorder="1" applyAlignment="1">
      <alignment horizontal="center" vertical="center" wrapText="1"/>
    </xf>
    <xf numFmtId="0" fontId="17" fillId="3" borderId="7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vertical="center" wrapText="1"/>
    </xf>
    <xf numFmtId="0" fontId="10" fillId="8" borderId="7" xfId="0" applyNumberFormat="1" applyFont="1" applyFill="1" applyBorder="1" applyAlignment="1">
      <alignment horizontal="center" vertical="center" wrapText="1"/>
    </xf>
    <xf numFmtId="0" fontId="18" fillId="8" borderId="15" xfId="0" applyNumberFormat="1" applyFont="1" applyFill="1" applyBorder="1" applyAlignment="1">
      <alignment vertical="center" wrapText="1"/>
    </xf>
    <xf numFmtId="0" fontId="18" fillId="8" borderId="42" xfId="0" applyNumberFormat="1" applyFont="1" applyFill="1" applyBorder="1" applyAlignment="1">
      <alignment vertical="center" wrapText="1"/>
    </xf>
    <xf numFmtId="0" fontId="18" fillId="8" borderId="7" xfId="0" applyNumberFormat="1" applyFont="1" applyFill="1" applyBorder="1" applyAlignment="1">
      <alignment vertical="center" wrapText="1"/>
    </xf>
    <xf numFmtId="0" fontId="10" fillId="8" borderId="1" xfId="0" applyNumberFormat="1" applyFont="1" applyFill="1" applyBorder="1" applyAlignment="1">
      <alignment wrapText="1"/>
    </xf>
    <xf numFmtId="0" fontId="10" fillId="0" borderId="0" xfId="0" applyNumberFormat="1" applyFont="1" applyAlignment="1">
      <alignment wrapText="1"/>
    </xf>
    <xf numFmtId="0" fontId="19" fillId="0" borderId="38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40" xfId="0" applyNumberFormat="1" applyFont="1" applyBorder="1" applyAlignment="1">
      <alignment horizontal="center" vertical="center" wrapText="1"/>
    </xf>
    <xf numFmtId="0" fontId="10" fillId="8" borderId="42" xfId="0" applyNumberFormat="1" applyFont="1" applyFill="1" applyBorder="1" applyAlignment="1">
      <alignment horizontal="center" vertical="center" wrapText="1"/>
    </xf>
    <xf numFmtId="0" fontId="13" fillId="8" borderId="42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10" fillId="8" borderId="1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19" fillId="3" borderId="38" xfId="0" applyNumberFormat="1" applyFont="1" applyFill="1" applyBorder="1" applyAlignment="1">
      <alignment horizontal="center" vertical="center" wrapText="1"/>
    </xf>
    <xf numFmtId="0" fontId="19" fillId="3" borderId="39" xfId="0" applyNumberFormat="1" applyFont="1" applyFill="1" applyBorder="1" applyAlignment="1">
      <alignment horizontal="center" vertical="center" wrapText="1"/>
    </xf>
    <xf numFmtId="0" fontId="19" fillId="3" borderId="4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1" fillId="0" borderId="44" xfId="0" applyNumberFormat="1" applyFont="1" applyBorder="1" applyAlignment="1">
      <alignment horizontal="center" vertical="center" wrapText="1"/>
    </xf>
    <xf numFmtId="0" fontId="10" fillId="9" borderId="0" xfId="0" applyNumberFormat="1" applyFont="1" applyFill="1" applyAlignment="1">
      <alignment wrapText="1"/>
    </xf>
    <xf numFmtId="0" fontId="10" fillId="9" borderId="1" xfId="0" applyNumberFormat="1" applyFont="1" applyFill="1" applyBorder="1" applyAlignment="1">
      <alignment horizontal="left" vertical="center" wrapText="1"/>
    </xf>
    <xf numFmtId="0" fontId="10" fillId="9" borderId="20" xfId="0" applyNumberFormat="1" applyFont="1" applyFill="1" applyBorder="1" applyAlignment="1">
      <alignment vertical="center" wrapText="1"/>
    </xf>
    <xf numFmtId="0" fontId="19" fillId="9" borderId="38" xfId="0" applyNumberFormat="1" applyFont="1" applyFill="1" applyBorder="1" applyAlignment="1">
      <alignment horizontal="center" vertical="center" wrapText="1"/>
    </xf>
    <xf numFmtId="0" fontId="19" fillId="9" borderId="39" xfId="0" applyNumberFormat="1" applyFont="1" applyFill="1" applyBorder="1" applyAlignment="1">
      <alignment horizontal="center" vertical="center" wrapText="1"/>
    </xf>
    <xf numFmtId="0" fontId="19" fillId="9" borderId="40" xfId="0" applyNumberFormat="1" applyFont="1" applyFill="1" applyBorder="1" applyAlignment="1">
      <alignment horizontal="center" vertical="center" wrapText="1"/>
    </xf>
    <xf numFmtId="0" fontId="10" fillId="9" borderId="20" xfId="0" applyNumberFormat="1" applyFont="1" applyFill="1" applyBorder="1" applyAlignment="1">
      <alignment horizontal="center" vertical="center" wrapText="1"/>
    </xf>
    <xf numFmtId="0" fontId="10" fillId="9" borderId="7" xfId="0" applyNumberFormat="1" applyFont="1" applyFill="1" applyBorder="1" applyAlignment="1">
      <alignment horizontal="center" vertical="center" wrapText="1"/>
    </xf>
    <xf numFmtId="0" fontId="10" fillId="9" borderId="42" xfId="0" applyNumberFormat="1" applyFont="1" applyFill="1" applyBorder="1" applyAlignment="1">
      <alignment horizontal="center" vertical="center" wrapText="1"/>
    </xf>
    <xf numFmtId="0" fontId="10" fillId="9" borderId="43" xfId="0" applyNumberFormat="1" applyFont="1" applyFill="1" applyBorder="1" applyAlignment="1">
      <alignment horizontal="center" vertical="center" wrapText="1"/>
    </xf>
    <xf numFmtId="0" fontId="10" fillId="9" borderId="44" xfId="0" applyNumberFormat="1" applyFont="1" applyFill="1" applyBorder="1" applyAlignment="1">
      <alignment horizontal="center" vertical="center" wrapText="1"/>
    </xf>
    <xf numFmtId="0" fontId="10" fillId="9" borderId="45" xfId="0" applyNumberFormat="1" applyFont="1" applyFill="1" applyBorder="1" applyAlignment="1">
      <alignment horizontal="center" vertical="center" wrapText="1"/>
    </xf>
    <xf numFmtId="0" fontId="10" fillId="9" borderId="31" xfId="0" applyNumberFormat="1" applyFont="1" applyFill="1" applyBorder="1" applyAlignment="1">
      <alignment horizontal="center" vertical="center" wrapText="1"/>
    </xf>
    <xf numFmtId="0" fontId="10" fillId="9" borderId="15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4" fillId="9" borderId="38" xfId="0" applyNumberFormat="1" applyFont="1" applyFill="1" applyBorder="1" applyAlignment="1">
      <alignment horizontal="center" vertical="center" wrapText="1"/>
    </xf>
    <xf numFmtId="0" fontId="14" fillId="9" borderId="39" xfId="0" applyNumberFormat="1" applyFont="1" applyFill="1" applyBorder="1" applyAlignment="1">
      <alignment horizontal="center" vertical="center" wrapText="1"/>
    </xf>
    <xf numFmtId="0" fontId="14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10" fillId="8" borderId="1" xfId="0" applyNumberFormat="1" applyFont="1" applyFill="1" applyBorder="1" applyAlignment="1">
      <alignment vertical="center" wrapText="1"/>
    </xf>
    <xf numFmtId="0" fontId="5" fillId="8" borderId="1" xfId="0" applyNumberFormat="1" applyFont="1" applyFill="1" applyBorder="1" applyAlignment="1">
      <alignment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wrapText="1"/>
    </xf>
    <xf numFmtId="0" fontId="18" fillId="0" borderId="15" xfId="0" applyNumberFormat="1" applyFont="1" applyBorder="1" applyAlignment="1">
      <alignment vertical="center" wrapText="1"/>
    </xf>
    <xf numFmtId="0" fontId="18" fillId="0" borderId="42" xfId="0" applyNumberFormat="1" applyFont="1" applyBorder="1" applyAlignment="1">
      <alignment vertical="center" wrapText="1"/>
    </xf>
    <xf numFmtId="0" fontId="18" fillId="0" borderId="7" xfId="0" applyNumberFormat="1" applyFont="1" applyBorder="1" applyAlignment="1">
      <alignment vertical="center" wrapText="1"/>
    </xf>
    <xf numFmtId="0" fontId="14" fillId="2" borderId="39" xfId="0" applyNumberFormat="1" applyFont="1" applyFill="1" applyBorder="1" applyAlignment="1">
      <alignment horizontal="center" vertical="center" wrapText="1"/>
    </xf>
    <xf numFmtId="0" fontId="5" fillId="6" borderId="47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0" fontId="10" fillId="6" borderId="20" xfId="0" applyNumberFormat="1" applyFont="1" applyFill="1" applyBorder="1" applyAlignment="1">
      <alignment horizontal="left" vertical="center" wrapText="1"/>
    </xf>
    <xf numFmtId="0" fontId="13" fillId="6" borderId="38" xfId="0" applyNumberFormat="1" applyFont="1" applyFill="1" applyBorder="1" applyAlignment="1">
      <alignment horizontal="center" vertical="center" wrapText="1"/>
    </xf>
    <xf numFmtId="0" fontId="13" fillId="6" borderId="39" xfId="0" applyNumberFormat="1" applyFont="1" applyFill="1" applyBorder="1" applyAlignment="1">
      <alignment horizontal="center" vertical="center" wrapText="1"/>
    </xf>
    <xf numFmtId="0" fontId="13" fillId="6" borderId="40" xfId="0" applyNumberFormat="1" applyFont="1" applyFill="1" applyBorder="1" applyAlignment="1">
      <alignment horizontal="center" vertical="center" wrapText="1"/>
    </xf>
    <xf numFmtId="0" fontId="10" fillId="6" borderId="20" xfId="0" applyNumberFormat="1" applyFont="1" applyFill="1" applyBorder="1" applyAlignment="1">
      <alignment horizontal="center" vertical="center" wrapText="1"/>
    </xf>
    <xf numFmtId="0" fontId="10" fillId="6" borderId="7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3" fillId="6" borderId="15" xfId="0" applyNumberFormat="1" applyFont="1" applyFill="1" applyBorder="1" applyAlignment="1">
      <alignment horizontal="center" vertical="center" wrapText="1"/>
    </xf>
    <xf numFmtId="0" fontId="10" fillId="6" borderId="43" xfId="0" applyNumberFormat="1" applyFont="1" applyFill="1" applyBorder="1" applyAlignment="1">
      <alignment horizontal="center" vertical="center" wrapText="1"/>
    </xf>
    <xf numFmtId="0" fontId="10" fillId="6" borderId="44" xfId="0" applyNumberFormat="1" applyFont="1" applyFill="1" applyBorder="1" applyAlignment="1">
      <alignment horizontal="center" vertical="center" wrapText="1"/>
    </xf>
    <xf numFmtId="0" fontId="10" fillId="6" borderId="45" xfId="0" applyNumberFormat="1" applyFont="1" applyFill="1" applyBorder="1" applyAlignment="1">
      <alignment horizontal="center" vertical="center" wrapText="1"/>
    </xf>
    <xf numFmtId="0" fontId="15" fillId="6" borderId="46" xfId="0" applyNumberFormat="1" applyFont="1" applyFill="1" applyBorder="1" applyAlignment="1">
      <alignment horizontal="center" vertical="center" wrapText="1"/>
    </xf>
    <xf numFmtId="0" fontId="15" fillId="6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wrapText="1"/>
    </xf>
    <xf numFmtId="0" fontId="15" fillId="6" borderId="31" xfId="0" applyNumberFormat="1" applyFont="1" applyFill="1" applyBorder="1" applyAlignment="1">
      <alignment horizontal="center" vertical="center" wrapText="1"/>
    </xf>
    <xf numFmtId="0" fontId="15" fillId="6" borderId="42" xfId="0" applyNumberFormat="1" applyFont="1" applyFill="1" applyBorder="1" applyAlignment="1">
      <alignment horizontal="center" vertical="center" wrapText="1"/>
    </xf>
    <xf numFmtId="0" fontId="13" fillId="3" borderId="48" xfId="0" applyNumberFormat="1" applyFont="1" applyFill="1" applyBorder="1" applyAlignment="1">
      <alignment horizontal="center" vertical="center" wrapText="1"/>
    </xf>
    <xf numFmtId="0" fontId="19" fillId="3" borderId="49" xfId="0" applyNumberFormat="1" applyFont="1" applyFill="1" applyBorder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42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8" fillId="8" borderId="15" xfId="0" applyNumberFormat="1" applyFont="1" applyFill="1" applyBorder="1" applyAlignment="1">
      <alignment horizontal="center" vertical="center" wrapText="1"/>
    </xf>
    <xf numFmtId="0" fontId="10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4" fillId="10" borderId="40" xfId="0" applyNumberFormat="1" applyFont="1" applyFill="1" applyBorder="1" applyAlignment="1">
      <alignment horizontal="center" vertical="center" wrapText="1"/>
    </xf>
    <xf numFmtId="0" fontId="5" fillId="10" borderId="20" xfId="0" applyNumberFormat="1" applyFont="1" applyFill="1" applyBorder="1" applyAlignment="1">
      <alignment vertical="center" wrapText="1"/>
    </xf>
    <xf numFmtId="0" fontId="5" fillId="10" borderId="7" xfId="0" applyNumberFormat="1" applyFont="1" applyFill="1" applyBorder="1" applyAlignment="1">
      <alignment horizontal="center" vertical="center" wrapText="1"/>
    </xf>
    <xf numFmtId="0" fontId="20" fillId="10" borderId="40" xfId="0" applyNumberFormat="1" applyFont="1" applyFill="1" applyBorder="1" applyAlignment="1">
      <alignment horizontal="center" vertical="center" wrapText="1"/>
    </xf>
    <xf numFmtId="0" fontId="5" fillId="10" borderId="31" xfId="0" applyNumberFormat="1" applyFont="1" applyFill="1" applyBorder="1" applyAlignment="1">
      <alignment horizontal="center" vertical="center" wrapText="1"/>
    </xf>
    <xf numFmtId="0" fontId="10" fillId="10" borderId="31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vertical="center" wrapText="1"/>
    </xf>
    <xf numFmtId="0" fontId="10" fillId="8" borderId="7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5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textRotation="90"/>
    </xf>
    <xf numFmtId="0" fontId="1" fillId="0" borderId="8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4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0" fillId="0" borderId="1" xfId="0" applyNumberFormat="1" applyFont="1" applyBorder="1" applyAlignment="1">
      <alignment horizontal="center" textRotation="90" wrapText="1"/>
    </xf>
    <xf numFmtId="0" fontId="10" fillId="0" borderId="12" xfId="0" applyNumberFormat="1" applyFont="1" applyBorder="1" applyAlignment="1">
      <alignment horizontal="center" textRotation="90" wrapText="1"/>
    </xf>
    <xf numFmtId="0" fontId="10" fillId="0" borderId="8" xfId="0" applyNumberFormat="1" applyFont="1" applyBorder="1" applyAlignment="1">
      <alignment horizontal="center" textRotation="90" wrapText="1"/>
    </xf>
    <xf numFmtId="0" fontId="5" fillId="0" borderId="7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center" wrapText="1"/>
    </xf>
    <xf numFmtId="0" fontId="12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textRotation="90" wrapText="1"/>
    </xf>
    <xf numFmtId="0" fontId="10" fillId="0" borderId="24" xfId="0" applyNumberFormat="1" applyFont="1" applyBorder="1" applyAlignment="1">
      <alignment horizontal="center" vertical="center" textRotation="90" wrapText="1"/>
    </xf>
    <xf numFmtId="0" fontId="10" fillId="0" borderId="36" xfId="0" applyNumberFormat="1" applyFont="1" applyBorder="1" applyAlignment="1">
      <alignment horizontal="center" vertical="center" textRotation="90" wrapText="1"/>
    </xf>
    <xf numFmtId="0" fontId="12" fillId="0" borderId="7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14" fillId="0" borderId="57" xfId="0" applyNumberFormat="1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color rgb="FF0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342900</xdr:colOff>
      <xdr:row>37</xdr:row>
      <xdr:rowOff>63528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D6FEBB9-854D-40BF-8C92-58728CB79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8.5703125" defaultRowHeight="15" x14ac:dyDescent="0.25"/>
  <sheetData/>
  <pageMargins left="0.70000004768371604" right="0.70000004768371604" top="0.75" bottom="0.75" header="0.51181101799011197" footer="0.51181101799011197"/>
  <pageSetup paperSize="9" fitToWidth="0"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8.57031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69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81" t="s">
        <v>2</v>
      </c>
      <c r="B9" s="271" t="s">
        <v>3</v>
      </c>
      <c r="C9" s="272"/>
      <c r="D9" s="272"/>
      <c r="E9" s="273"/>
      <c r="F9" s="275" t="s">
        <v>4</v>
      </c>
      <c r="G9" s="271" t="s">
        <v>5</v>
      </c>
      <c r="H9" s="272"/>
      <c r="I9" s="273"/>
      <c r="J9" s="275" t="s">
        <v>6</v>
      </c>
      <c r="K9" s="271" t="s">
        <v>7</v>
      </c>
      <c r="L9" s="272"/>
      <c r="M9" s="272"/>
      <c r="N9" s="273"/>
      <c r="O9" s="275" t="s">
        <v>8</v>
      </c>
      <c r="P9" s="271" t="s">
        <v>9</v>
      </c>
      <c r="Q9" s="272"/>
      <c r="R9" s="273"/>
      <c r="S9" s="275" t="s">
        <v>10</v>
      </c>
      <c r="T9" s="271" t="s">
        <v>11</v>
      </c>
      <c r="U9" s="272"/>
      <c r="V9" s="273"/>
      <c r="W9" s="275" t="s">
        <v>12</v>
      </c>
      <c r="X9" s="271" t="s">
        <v>13</v>
      </c>
      <c r="Y9" s="272"/>
      <c r="Z9" s="273"/>
      <c r="AA9" s="275" t="s">
        <v>14</v>
      </c>
      <c r="AB9" s="271" t="s">
        <v>15</v>
      </c>
      <c r="AC9" s="272"/>
      <c r="AD9" s="272"/>
      <c r="AE9" s="273"/>
      <c r="AF9" s="275" t="s">
        <v>16</v>
      </c>
      <c r="AG9" s="271" t="s">
        <v>17</v>
      </c>
      <c r="AH9" s="272"/>
      <c r="AI9" s="273"/>
      <c r="AJ9" s="275" t="s">
        <v>18</v>
      </c>
      <c r="AK9" s="278" t="s">
        <v>19</v>
      </c>
      <c r="AL9" s="279"/>
      <c r="AM9" s="279"/>
      <c r="AN9" s="280"/>
      <c r="AO9" s="275" t="s">
        <v>20</v>
      </c>
      <c r="AP9" s="277" t="s">
        <v>21</v>
      </c>
      <c r="AQ9" s="272"/>
      <c r="AR9" s="273"/>
      <c r="AS9" s="275" t="s">
        <v>22</v>
      </c>
      <c r="AT9" s="271" t="s">
        <v>23</v>
      </c>
      <c r="AU9" s="272"/>
      <c r="AV9" s="273"/>
      <c r="AW9" s="275" t="s">
        <v>24</v>
      </c>
      <c r="AX9" s="271" t="s">
        <v>25</v>
      </c>
      <c r="AY9" s="272"/>
      <c r="AZ9" s="272"/>
      <c r="BA9" s="273"/>
    </row>
    <row r="10" spans="1:53" ht="59.25" customHeight="1" x14ac:dyDescent="0.25">
      <c r="A10" s="282"/>
      <c r="B10" s="6" t="s">
        <v>26</v>
      </c>
      <c r="C10" s="6" t="s">
        <v>27</v>
      </c>
      <c r="D10" s="6" t="s">
        <v>28</v>
      </c>
      <c r="E10" s="6" t="s">
        <v>29</v>
      </c>
      <c r="F10" s="276"/>
      <c r="G10" s="6" t="s">
        <v>30</v>
      </c>
      <c r="H10" s="6" t="s">
        <v>31</v>
      </c>
      <c r="I10" s="6" t="s">
        <v>32</v>
      </c>
      <c r="J10" s="276"/>
      <c r="K10" s="6" t="s">
        <v>33</v>
      </c>
      <c r="L10" s="6" t="s">
        <v>34</v>
      </c>
      <c r="M10" s="6" t="s">
        <v>35</v>
      </c>
      <c r="N10" s="6" t="s">
        <v>36</v>
      </c>
      <c r="O10" s="276"/>
      <c r="P10" s="6" t="s">
        <v>27</v>
      </c>
      <c r="Q10" s="6" t="s">
        <v>28</v>
      </c>
      <c r="R10" s="6" t="s">
        <v>37</v>
      </c>
      <c r="S10" s="276"/>
      <c r="T10" s="6" t="s">
        <v>38</v>
      </c>
      <c r="U10" s="6" t="s">
        <v>39</v>
      </c>
      <c r="V10" s="6" t="s">
        <v>40</v>
      </c>
      <c r="W10" s="276"/>
      <c r="X10" s="6" t="s">
        <v>41</v>
      </c>
      <c r="Y10" s="6" t="s">
        <v>42</v>
      </c>
      <c r="Z10" s="6" t="s">
        <v>43</v>
      </c>
      <c r="AA10" s="276"/>
      <c r="AB10" s="6" t="s">
        <v>44</v>
      </c>
      <c r="AC10" s="6" t="s">
        <v>42</v>
      </c>
      <c r="AD10" s="6" t="s">
        <v>45</v>
      </c>
      <c r="AE10" s="7" t="s">
        <v>46</v>
      </c>
      <c r="AF10" s="276"/>
      <c r="AG10" s="8" t="s">
        <v>30</v>
      </c>
      <c r="AH10" s="6" t="s">
        <v>31</v>
      </c>
      <c r="AI10" s="5" t="s">
        <v>32</v>
      </c>
      <c r="AJ10" s="276"/>
      <c r="AK10" s="6" t="s">
        <v>47</v>
      </c>
      <c r="AL10" s="6" t="s">
        <v>48</v>
      </c>
      <c r="AM10" s="6" t="s">
        <v>49</v>
      </c>
      <c r="AN10" s="6" t="s">
        <v>50</v>
      </c>
      <c r="AO10" s="276"/>
      <c r="AP10" s="9" t="s">
        <v>27</v>
      </c>
      <c r="AQ10" s="10" t="s">
        <v>28</v>
      </c>
      <c r="AR10" s="11" t="s">
        <v>29</v>
      </c>
      <c r="AS10" s="276"/>
      <c r="AT10" s="8" t="s">
        <v>30</v>
      </c>
      <c r="AU10" s="6" t="s">
        <v>31</v>
      </c>
      <c r="AV10" s="5" t="s">
        <v>32</v>
      </c>
      <c r="AW10" s="276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7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5" t="str">
        <f t="shared" si="1"/>
        <v xml:space="preserve"> =</v>
      </c>
    </row>
    <row r="13" spans="1:53" s="13" customFormat="1" ht="18.7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5" t="str">
        <f t="shared" si="2"/>
        <v xml:space="preserve"> =</v>
      </c>
    </row>
    <row r="14" spans="1:53" s="13" customFormat="1" ht="18.7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5" t="str">
        <f t="shared" si="2"/>
        <v xml:space="preserve"> =</v>
      </c>
    </row>
    <row r="15" spans="1:53" s="13" customFormat="1" ht="18.7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53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</row>
    <row r="16" spans="1:53" s="18" customFormat="1" ht="18.7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74" t="s">
        <v>56</v>
      </c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53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60</v>
      </c>
      <c r="N21" s="1"/>
      <c r="O21" s="1" t="s">
        <v>61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54</v>
      </c>
      <c r="N23" s="1"/>
      <c r="O23" s="1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G9:I9"/>
    <mergeCell ref="B9:E9"/>
    <mergeCell ref="J9:J10"/>
    <mergeCell ref="W9:W10"/>
    <mergeCell ref="AF9:AF10"/>
    <mergeCell ref="K9:N9"/>
    <mergeCell ref="AJ9:AJ10"/>
    <mergeCell ref="AW9:AW10"/>
    <mergeCell ref="X9:Z9"/>
    <mergeCell ref="T9:V9"/>
    <mergeCell ref="P9:R9"/>
    <mergeCell ref="AT9:AV9"/>
    <mergeCell ref="A2:BA2"/>
    <mergeCell ref="A6:BA6"/>
    <mergeCell ref="A4:BA4"/>
    <mergeCell ref="AX9:BA9"/>
    <mergeCell ref="O18:AT18"/>
    <mergeCell ref="AS9:AS10"/>
    <mergeCell ref="AG9:AI9"/>
    <mergeCell ref="AO9:AO10"/>
    <mergeCell ref="O9:O10"/>
    <mergeCell ref="S9:S10"/>
    <mergeCell ref="AA9:AA10"/>
    <mergeCell ref="AP9:AR9"/>
    <mergeCell ref="AK9:AN9"/>
    <mergeCell ref="AB9:AE9"/>
    <mergeCell ref="A9:A10"/>
    <mergeCell ref="F9:F10"/>
  </mergeCells>
  <pageMargins left="0.25" right="0.25" top="0.75" bottom="0.75" header="0.51181101799011197" footer="0.51181101799011197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8.57031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69" t="s">
        <v>64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69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83" t="s">
        <v>65</v>
      </c>
      <c r="B10" s="286" t="s">
        <v>66</v>
      </c>
      <c r="C10" s="287"/>
      <c r="D10" s="286" t="s">
        <v>59</v>
      </c>
      <c r="E10" s="291" t="s">
        <v>67</v>
      </c>
      <c r="F10" s="292"/>
      <c r="G10" s="291" t="s">
        <v>68</v>
      </c>
      <c r="H10" s="292"/>
      <c r="I10" s="293" t="s">
        <v>62</v>
      </c>
      <c r="J10" s="295" t="s">
        <v>69</v>
      </c>
    </row>
    <row r="11" spans="1:11" ht="22.5" x14ac:dyDescent="0.25">
      <c r="A11" s="284"/>
      <c r="B11" s="288"/>
      <c r="C11" s="289"/>
      <c r="D11" s="290"/>
      <c r="E11" s="27" t="s">
        <v>70</v>
      </c>
      <c r="F11" s="28" t="s">
        <v>71</v>
      </c>
      <c r="G11" s="29" t="s">
        <v>72</v>
      </c>
      <c r="H11" s="29" t="s">
        <v>73</v>
      </c>
      <c r="I11" s="294"/>
      <c r="J11" s="296"/>
    </row>
    <row r="12" spans="1:11" x14ac:dyDescent="0.25">
      <c r="A12" s="285"/>
      <c r="B12" s="26" t="s">
        <v>74</v>
      </c>
      <c r="C12" s="26" t="s">
        <v>75</v>
      </c>
      <c r="D12" s="26" t="s">
        <v>74</v>
      </c>
      <c r="E12" s="26" t="s">
        <v>74</v>
      </c>
      <c r="F12" s="26" t="s">
        <v>74</v>
      </c>
      <c r="G12" s="26" t="s">
        <v>74</v>
      </c>
      <c r="H12" s="26" t="s">
        <v>74</v>
      </c>
      <c r="I12" s="26" t="s">
        <v>74</v>
      </c>
      <c r="J12" s="26" t="s">
        <v>74</v>
      </c>
    </row>
    <row r="13" spans="1:11" ht="19.5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19.5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19.5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19.5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2</v>
      </c>
      <c r="H16" s="15">
        <v>2</v>
      </c>
      <c r="I16" s="15">
        <v>2</v>
      </c>
      <c r="J16" s="15">
        <v>45</v>
      </c>
    </row>
    <row r="17" spans="1:10" ht="19.5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2</v>
      </c>
      <c r="H17" s="14">
        <v>2</v>
      </c>
      <c r="I17" s="14">
        <v>33</v>
      </c>
      <c r="J17" s="14">
        <f>SUM(J13:J16)</f>
        <v>199</v>
      </c>
    </row>
  </sheetData>
  <mergeCells count="10">
    <mergeCell ref="A2:K2"/>
    <mergeCell ref="A4:K4"/>
    <mergeCell ref="A6:K6"/>
    <mergeCell ref="A10:A12"/>
    <mergeCell ref="B10:C11"/>
    <mergeCell ref="D10:D11"/>
    <mergeCell ref="E10:F10"/>
    <mergeCell ref="G10:H10"/>
    <mergeCell ref="I10:I11"/>
    <mergeCell ref="J10:J11"/>
  </mergeCells>
  <pageMargins left="0.25" right="0.25" top="0.75" bottom="0.75" header="0.51181101799011197" footer="0.51181101799011197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696"/>
  <sheetViews>
    <sheetView zoomScale="130" zoomScaleNormal="130" workbookViewId="0">
      <pane ySplit="8" topLeftCell="A72" activePane="bottomLeft" state="frozen"/>
      <selection pane="bottomLeft" activeCell="B76" sqref="B76"/>
    </sheetView>
  </sheetViews>
  <sheetFormatPr defaultColWidth="9.140625" defaultRowHeight="15" x14ac:dyDescent="0.25"/>
  <cols>
    <col min="1" max="1" width="11" style="30" customWidth="1"/>
    <col min="2" max="2" width="25.5703125" style="31" customWidth="1"/>
    <col min="3" max="26" width="1.140625" style="32" customWidth="1"/>
    <col min="27" max="27" width="2" style="32" customWidth="1"/>
    <col min="28" max="28" width="6" style="32" customWidth="1"/>
    <col min="29" max="29" width="4.85546875" style="32" customWidth="1"/>
    <col min="30" max="30" width="6" style="32" customWidth="1"/>
    <col min="31" max="31" width="4.28515625" style="32" customWidth="1"/>
    <col min="32" max="32" width="4.28515625" style="33" customWidth="1"/>
    <col min="33" max="33" width="3.28515625" style="32" customWidth="1"/>
    <col min="34" max="34" width="3.85546875" style="32" customWidth="1"/>
    <col min="35" max="35" width="4.28515625" style="32" customWidth="1"/>
    <col min="36" max="36" width="3.85546875" style="32" customWidth="1"/>
    <col min="37" max="44" width="5.28515625" style="32" customWidth="1"/>
    <col min="45" max="45" width="6.5703125" style="32" customWidth="1"/>
    <col min="46" max="46" width="4.85546875" style="32" customWidth="1"/>
    <col min="47" max="1024" width="9.140625" style="32" customWidth="1"/>
  </cols>
  <sheetData>
    <row r="1" spans="1:46" ht="38.25" customHeight="1" x14ac:dyDescent="0.25">
      <c r="A1" s="316" t="s">
        <v>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8"/>
    </row>
    <row r="2" spans="1:46" ht="24" customHeight="1" x14ac:dyDescent="0.25">
      <c r="A2" s="365" t="s">
        <v>77</v>
      </c>
      <c r="B2" s="362" t="s">
        <v>78</v>
      </c>
      <c r="C2" s="319" t="s">
        <v>79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1"/>
      <c r="AA2" s="330" t="s">
        <v>80</v>
      </c>
      <c r="AB2" s="358" t="s">
        <v>81</v>
      </c>
      <c r="AC2" s="343" t="s">
        <v>82</v>
      </c>
      <c r="AD2" s="325" t="s">
        <v>83</v>
      </c>
      <c r="AE2" s="326"/>
      <c r="AF2" s="326"/>
      <c r="AG2" s="326"/>
      <c r="AH2" s="326"/>
      <c r="AI2" s="326"/>
      <c r="AJ2" s="327"/>
      <c r="AK2" s="322" t="s">
        <v>84</v>
      </c>
      <c r="AL2" s="323"/>
      <c r="AM2" s="323"/>
      <c r="AN2" s="323"/>
      <c r="AO2" s="323"/>
      <c r="AP2" s="323"/>
      <c r="AQ2" s="323"/>
      <c r="AR2" s="324"/>
      <c r="AS2" s="307" t="s">
        <v>85</v>
      </c>
      <c r="AT2" s="308"/>
    </row>
    <row r="3" spans="1:46" ht="14.25" customHeight="1" x14ac:dyDescent="0.25">
      <c r="A3" s="366"/>
      <c r="B3" s="363"/>
      <c r="C3" s="319" t="s">
        <v>86</v>
      </c>
      <c r="D3" s="350"/>
      <c r="E3" s="350"/>
      <c r="F3" s="350"/>
      <c r="G3" s="350"/>
      <c r="H3" s="350"/>
      <c r="I3" s="350"/>
      <c r="J3" s="351"/>
      <c r="K3" s="349" t="s">
        <v>87</v>
      </c>
      <c r="L3" s="350"/>
      <c r="M3" s="350"/>
      <c r="N3" s="350"/>
      <c r="O3" s="350"/>
      <c r="P3" s="350"/>
      <c r="Q3" s="350"/>
      <c r="R3" s="351"/>
      <c r="S3" s="349" t="s">
        <v>88</v>
      </c>
      <c r="T3" s="350"/>
      <c r="U3" s="350"/>
      <c r="V3" s="350"/>
      <c r="W3" s="350"/>
      <c r="X3" s="350"/>
      <c r="Y3" s="350"/>
      <c r="Z3" s="351"/>
      <c r="AA3" s="331"/>
      <c r="AB3" s="359"/>
      <c r="AC3" s="344"/>
      <c r="AD3" s="339" t="s">
        <v>89</v>
      </c>
      <c r="AE3" s="336" t="s">
        <v>90</v>
      </c>
      <c r="AF3" s="336" t="s">
        <v>91</v>
      </c>
      <c r="AG3" s="336" t="s">
        <v>92</v>
      </c>
      <c r="AH3" s="333" t="s">
        <v>93</v>
      </c>
      <c r="AI3" s="333" t="s">
        <v>94</v>
      </c>
      <c r="AJ3" s="330" t="s">
        <v>95</v>
      </c>
      <c r="AK3" s="328" t="s">
        <v>96</v>
      </c>
      <c r="AL3" s="329"/>
      <c r="AM3" s="328" t="s">
        <v>97</v>
      </c>
      <c r="AN3" s="329"/>
      <c r="AO3" s="328" t="s">
        <v>98</v>
      </c>
      <c r="AP3" s="329"/>
      <c r="AQ3" s="313" t="s">
        <v>99</v>
      </c>
      <c r="AR3" s="314"/>
      <c r="AS3" s="309"/>
      <c r="AT3" s="310"/>
    </row>
    <row r="4" spans="1:46" ht="19.5" customHeight="1" x14ac:dyDescent="0.25">
      <c r="A4" s="366"/>
      <c r="B4" s="363"/>
      <c r="C4" s="353"/>
      <c r="D4" s="353"/>
      <c r="E4" s="353"/>
      <c r="F4" s="353"/>
      <c r="G4" s="353"/>
      <c r="H4" s="353"/>
      <c r="I4" s="353"/>
      <c r="J4" s="354"/>
      <c r="K4" s="352"/>
      <c r="L4" s="353"/>
      <c r="M4" s="353"/>
      <c r="N4" s="353"/>
      <c r="O4" s="353"/>
      <c r="P4" s="353"/>
      <c r="Q4" s="353"/>
      <c r="R4" s="354"/>
      <c r="S4" s="352"/>
      <c r="T4" s="353"/>
      <c r="U4" s="353"/>
      <c r="V4" s="353"/>
      <c r="W4" s="353"/>
      <c r="X4" s="353"/>
      <c r="Y4" s="353"/>
      <c r="Z4" s="354"/>
      <c r="AA4" s="331"/>
      <c r="AB4" s="359"/>
      <c r="AC4" s="344"/>
      <c r="AD4" s="340"/>
      <c r="AE4" s="337"/>
      <c r="AF4" s="337"/>
      <c r="AG4" s="337"/>
      <c r="AH4" s="334"/>
      <c r="AI4" s="334"/>
      <c r="AJ4" s="331"/>
      <c r="AK4" s="313" t="s">
        <v>100</v>
      </c>
      <c r="AL4" s="315"/>
      <c r="AM4" s="315"/>
      <c r="AN4" s="315"/>
      <c r="AO4" s="315"/>
      <c r="AP4" s="315"/>
      <c r="AQ4" s="315"/>
      <c r="AR4" s="314"/>
      <c r="AS4" s="311"/>
      <c r="AT4" s="312"/>
    </row>
    <row r="5" spans="1:46" ht="14.25" customHeight="1" x14ac:dyDescent="0.25">
      <c r="A5" s="366"/>
      <c r="B5" s="363"/>
      <c r="C5" s="353"/>
      <c r="D5" s="353"/>
      <c r="E5" s="353"/>
      <c r="F5" s="353"/>
      <c r="G5" s="353"/>
      <c r="H5" s="353"/>
      <c r="I5" s="353"/>
      <c r="J5" s="354"/>
      <c r="K5" s="352"/>
      <c r="L5" s="353"/>
      <c r="M5" s="353"/>
      <c r="N5" s="353"/>
      <c r="O5" s="353"/>
      <c r="P5" s="353"/>
      <c r="Q5" s="353"/>
      <c r="R5" s="354"/>
      <c r="S5" s="352"/>
      <c r="T5" s="353"/>
      <c r="U5" s="353"/>
      <c r="V5" s="353"/>
      <c r="W5" s="353"/>
      <c r="X5" s="353"/>
      <c r="Y5" s="353"/>
      <c r="Z5" s="354"/>
      <c r="AA5" s="331"/>
      <c r="AB5" s="359"/>
      <c r="AC5" s="344"/>
      <c r="AD5" s="340"/>
      <c r="AE5" s="337"/>
      <c r="AF5" s="337"/>
      <c r="AG5" s="337"/>
      <c r="AH5" s="334"/>
      <c r="AI5" s="334"/>
      <c r="AJ5" s="331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04" t="s">
        <v>101</v>
      </c>
      <c r="AT5" s="301" t="s">
        <v>102</v>
      </c>
    </row>
    <row r="6" spans="1:46" ht="15.75" customHeight="1" x14ac:dyDescent="0.25">
      <c r="A6" s="366"/>
      <c r="B6" s="363"/>
      <c r="C6" s="368"/>
      <c r="D6" s="356"/>
      <c r="E6" s="356"/>
      <c r="F6" s="356"/>
      <c r="G6" s="356"/>
      <c r="H6" s="356"/>
      <c r="I6" s="356"/>
      <c r="J6" s="357"/>
      <c r="K6" s="355"/>
      <c r="L6" s="356"/>
      <c r="M6" s="356"/>
      <c r="N6" s="356"/>
      <c r="O6" s="356"/>
      <c r="P6" s="356"/>
      <c r="Q6" s="356"/>
      <c r="R6" s="357"/>
      <c r="S6" s="355"/>
      <c r="T6" s="356"/>
      <c r="U6" s="356"/>
      <c r="V6" s="356"/>
      <c r="W6" s="356"/>
      <c r="X6" s="356"/>
      <c r="Y6" s="356"/>
      <c r="Z6" s="357"/>
      <c r="AA6" s="331"/>
      <c r="AB6" s="359"/>
      <c r="AC6" s="344"/>
      <c r="AD6" s="340"/>
      <c r="AE6" s="337"/>
      <c r="AF6" s="337"/>
      <c r="AG6" s="337"/>
      <c r="AH6" s="334"/>
      <c r="AI6" s="334"/>
      <c r="AJ6" s="331"/>
      <c r="AK6" s="342" t="s">
        <v>103</v>
      </c>
      <c r="AL6" s="326"/>
      <c r="AM6" s="326"/>
      <c r="AN6" s="326"/>
      <c r="AO6" s="326"/>
      <c r="AP6" s="326"/>
      <c r="AQ6" s="326"/>
      <c r="AR6" s="327"/>
      <c r="AS6" s="305"/>
      <c r="AT6" s="302"/>
    </row>
    <row r="7" spans="1:46" ht="15" customHeight="1" x14ac:dyDescent="0.25">
      <c r="A7" s="367"/>
      <c r="B7" s="364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32"/>
      <c r="AB7" s="360"/>
      <c r="AC7" s="345"/>
      <c r="AD7" s="341"/>
      <c r="AE7" s="338"/>
      <c r="AF7" s="338"/>
      <c r="AG7" s="338"/>
      <c r="AH7" s="335"/>
      <c r="AI7" s="335"/>
      <c r="AJ7" s="332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05"/>
      <c r="AT7" s="302"/>
    </row>
    <row r="8" spans="1:46" ht="15" customHeight="1" x14ac:dyDescent="0.25">
      <c r="A8" s="46">
        <v>1</v>
      </c>
      <c r="B8" s="47">
        <v>2</v>
      </c>
      <c r="C8" s="361">
        <v>3</v>
      </c>
      <c r="D8" s="347"/>
      <c r="E8" s="347"/>
      <c r="F8" s="347"/>
      <c r="G8" s="347"/>
      <c r="H8" s="347"/>
      <c r="I8" s="347"/>
      <c r="J8" s="348"/>
      <c r="K8" s="346">
        <v>4</v>
      </c>
      <c r="L8" s="347"/>
      <c r="M8" s="347"/>
      <c r="N8" s="347"/>
      <c r="O8" s="347"/>
      <c r="P8" s="347"/>
      <c r="Q8" s="347"/>
      <c r="R8" s="348"/>
      <c r="S8" s="346">
        <v>5</v>
      </c>
      <c r="T8" s="347"/>
      <c r="U8" s="347"/>
      <c r="V8" s="347"/>
      <c r="W8" s="347"/>
      <c r="X8" s="347"/>
      <c r="Y8" s="347"/>
      <c r="Z8" s="348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06"/>
      <c r="AT8" s="303"/>
    </row>
    <row r="9" spans="1:46" ht="25.5" x14ac:dyDescent="0.25">
      <c r="A9" s="53" t="s">
        <v>104</v>
      </c>
      <c r="B9" s="54" t="s">
        <v>105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x14ac:dyDescent="0.25">
      <c r="A10" s="69" t="s">
        <v>106</v>
      </c>
      <c r="B10" s="70" t="s">
        <v>107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76">
        <f>SUM(AB11:AB20)</f>
        <v>1150</v>
      </c>
      <c r="AC10" s="76">
        <f>SUM(AC11:AC20)</f>
        <v>394</v>
      </c>
      <c r="AD10" s="76">
        <f>SUM(AD11:AD20)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SUM(AS11:AS20)</f>
        <v>1150</v>
      </c>
      <c r="AT10" s="68"/>
    </row>
    <row r="11" spans="1:46" x14ac:dyDescent="0.25">
      <c r="A11" s="85" t="s">
        <v>108</v>
      </c>
      <c r="B11" s="86" t="s">
        <v>109</v>
      </c>
      <c r="C11" s="87"/>
      <c r="D11" s="88"/>
      <c r="E11" s="88"/>
      <c r="F11" s="88">
        <v>4</v>
      </c>
      <c r="G11" s="88"/>
      <c r="H11" s="88"/>
      <c r="I11" s="88"/>
      <c r="J11" s="89"/>
      <c r="K11" s="87">
        <v>1</v>
      </c>
      <c r="L11" s="88"/>
      <c r="M11" s="88"/>
      <c r="N11" s="88"/>
      <c r="O11" s="88"/>
      <c r="P11" s="88"/>
      <c r="Q11" s="88"/>
      <c r="R11" s="89"/>
      <c r="S11" s="87"/>
      <c r="T11" s="88">
        <v>2</v>
      </c>
      <c r="U11" s="88">
        <v>3</v>
      </c>
      <c r="V11" s="88"/>
      <c r="W11" s="88"/>
      <c r="X11" s="88"/>
      <c r="Y11" s="88"/>
      <c r="Z11" s="89"/>
      <c r="AA11" s="90"/>
      <c r="AB11" s="91">
        <f t="shared" ref="AB11:AB20" si="0">SUM(AC11:AD11)</f>
        <v>102</v>
      </c>
      <c r="AC11" s="92">
        <v>30</v>
      </c>
      <c r="AD11" s="92">
        <f t="shared" ref="AD11:AD20" si="1">SUM(AK11:AR11)</f>
        <v>72</v>
      </c>
      <c r="AE11" s="93"/>
      <c r="AF11" s="93"/>
      <c r="AG11" s="93"/>
      <c r="AH11" s="94" t="s">
        <v>110</v>
      </c>
      <c r="AI11" s="95"/>
      <c r="AJ11" s="96"/>
      <c r="AK11" s="253">
        <v>16</v>
      </c>
      <c r="AL11" s="246">
        <v>20</v>
      </c>
      <c r="AM11" s="253">
        <v>16</v>
      </c>
      <c r="AN11" s="246">
        <v>20</v>
      </c>
      <c r="AO11" s="253"/>
      <c r="AP11" s="246"/>
      <c r="AQ11" s="253"/>
      <c r="AR11" s="250"/>
      <c r="AS11" s="99">
        <f t="shared" ref="AS11:AS20" si="2">AB11-AT11</f>
        <v>102</v>
      </c>
      <c r="AT11" s="99"/>
    </row>
    <row r="12" spans="1:46" x14ac:dyDescent="0.25">
      <c r="A12" s="85" t="s">
        <v>111</v>
      </c>
      <c r="B12" s="86" t="s">
        <v>250</v>
      </c>
      <c r="C12" s="87"/>
      <c r="D12" s="88"/>
      <c r="E12" s="88"/>
      <c r="F12" s="266">
        <v>4</v>
      </c>
      <c r="G12" s="88"/>
      <c r="H12" s="88"/>
      <c r="I12" s="88"/>
      <c r="J12" s="89"/>
      <c r="K12" s="87"/>
      <c r="L12" s="88">
        <v>2</v>
      </c>
      <c r="M12" s="88"/>
      <c r="N12" s="88"/>
      <c r="O12" s="88"/>
      <c r="P12" s="88"/>
      <c r="Q12" s="88"/>
      <c r="R12" s="89"/>
      <c r="S12" s="87">
        <v>1</v>
      </c>
      <c r="T12" s="88"/>
      <c r="U12" s="88">
        <v>3</v>
      </c>
      <c r="V12" s="88"/>
      <c r="W12" s="88"/>
      <c r="X12" s="88"/>
      <c r="Y12" s="88"/>
      <c r="Z12" s="89"/>
      <c r="AA12" s="90"/>
      <c r="AB12" s="91">
        <f t="shared" si="0"/>
        <v>196</v>
      </c>
      <c r="AC12" s="92">
        <v>52</v>
      </c>
      <c r="AD12" s="92">
        <f t="shared" si="1"/>
        <v>144</v>
      </c>
      <c r="AE12" s="93"/>
      <c r="AF12" s="93"/>
      <c r="AG12" s="93"/>
      <c r="AH12" s="94" t="s">
        <v>110</v>
      </c>
      <c r="AI12" s="95"/>
      <c r="AJ12" s="96"/>
      <c r="AK12" s="253">
        <v>32</v>
      </c>
      <c r="AL12" s="246">
        <v>40</v>
      </c>
      <c r="AM12" s="253">
        <v>32</v>
      </c>
      <c r="AN12" s="246">
        <v>40</v>
      </c>
      <c r="AO12" s="253"/>
      <c r="AP12" s="246"/>
      <c r="AQ12" s="253"/>
      <c r="AR12" s="250"/>
      <c r="AS12" s="99">
        <f t="shared" si="2"/>
        <v>196</v>
      </c>
      <c r="AT12" s="99"/>
    </row>
    <row r="13" spans="1:46" x14ac:dyDescent="0.25">
      <c r="A13" s="85" t="s">
        <v>112</v>
      </c>
      <c r="B13" s="86" t="s">
        <v>251</v>
      </c>
      <c r="C13" s="87"/>
      <c r="D13" s="88"/>
      <c r="E13" s="88"/>
      <c r="F13" s="265"/>
      <c r="G13" s="88"/>
      <c r="H13" s="88"/>
      <c r="I13" s="88"/>
      <c r="J13" s="89"/>
      <c r="K13" s="87"/>
      <c r="L13" s="88"/>
      <c r="M13" s="88"/>
      <c r="N13" s="88">
        <v>4</v>
      </c>
      <c r="O13" s="88"/>
      <c r="P13" s="88"/>
      <c r="Q13" s="88"/>
      <c r="R13" s="89"/>
      <c r="S13" s="87"/>
      <c r="T13" s="88"/>
      <c r="U13" s="88">
        <v>3</v>
      </c>
      <c r="V13" s="88"/>
      <c r="W13" s="88"/>
      <c r="X13" s="88"/>
      <c r="Y13" s="88"/>
      <c r="Z13" s="89"/>
      <c r="AA13" s="90"/>
      <c r="AB13" s="91">
        <f t="shared" si="0"/>
        <v>56</v>
      </c>
      <c r="AC13" s="92">
        <v>20</v>
      </c>
      <c r="AD13" s="92">
        <f t="shared" si="1"/>
        <v>36</v>
      </c>
      <c r="AE13" s="93"/>
      <c r="AF13" s="93"/>
      <c r="AG13" s="93"/>
      <c r="AH13" s="94" t="s">
        <v>110</v>
      </c>
      <c r="AI13" s="95"/>
      <c r="AJ13" s="96"/>
      <c r="AK13" s="253"/>
      <c r="AL13" s="246"/>
      <c r="AM13" s="253">
        <v>16</v>
      </c>
      <c r="AN13" s="246">
        <v>20</v>
      </c>
      <c r="AO13" s="253"/>
      <c r="AP13" s="246"/>
      <c r="AQ13" s="253"/>
      <c r="AR13" s="250"/>
      <c r="AS13" s="99">
        <f t="shared" si="2"/>
        <v>56</v>
      </c>
      <c r="AT13" s="99"/>
    </row>
    <row r="14" spans="1:46" x14ac:dyDescent="0.25">
      <c r="A14" s="85" t="s">
        <v>113</v>
      </c>
      <c r="B14" s="86" t="s">
        <v>114</v>
      </c>
      <c r="C14" s="87"/>
      <c r="D14" s="88"/>
      <c r="E14" s="88"/>
      <c r="F14" s="88"/>
      <c r="G14" s="88"/>
      <c r="H14" s="88"/>
      <c r="I14" s="88"/>
      <c r="J14" s="89"/>
      <c r="K14" s="87"/>
      <c r="L14" s="88"/>
      <c r="M14" s="88"/>
      <c r="N14" s="88">
        <v>4</v>
      </c>
      <c r="O14" s="88"/>
      <c r="P14" s="88"/>
      <c r="Q14" s="88"/>
      <c r="R14" s="89"/>
      <c r="S14" s="87">
        <v>1</v>
      </c>
      <c r="T14" s="88">
        <v>2</v>
      </c>
      <c r="U14" s="88">
        <v>3</v>
      </c>
      <c r="V14" s="88"/>
      <c r="W14" s="88"/>
      <c r="X14" s="88"/>
      <c r="Y14" s="88"/>
      <c r="Z14" s="89"/>
      <c r="AA14" s="90"/>
      <c r="AB14" s="91">
        <f t="shared" si="0"/>
        <v>158</v>
      </c>
      <c r="AC14" s="92">
        <v>50</v>
      </c>
      <c r="AD14" s="92">
        <f t="shared" si="1"/>
        <v>108</v>
      </c>
      <c r="AE14" s="93"/>
      <c r="AF14" s="93"/>
      <c r="AG14" s="93"/>
      <c r="AH14" s="94" t="s">
        <v>110</v>
      </c>
      <c r="AI14" s="95"/>
      <c r="AJ14" s="96"/>
      <c r="AK14" s="253">
        <v>16</v>
      </c>
      <c r="AL14" s="246">
        <v>20</v>
      </c>
      <c r="AM14" s="253">
        <v>32</v>
      </c>
      <c r="AN14" s="246">
        <v>40</v>
      </c>
      <c r="AO14" s="253"/>
      <c r="AP14" s="246"/>
      <c r="AQ14" s="253"/>
      <c r="AR14" s="250"/>
      <c r="AS14" s="99">
        <f t="shared" si="2"/>
        <v>158</v>
      </c>
      <c r="AT14" s="99"/>
    </row>
    <row r="15" spans="1:46" x14ac:dyDescent="0.25">
      <c r="A15" s="85" t="s">
        <v>115</v>
      </c>
      <c r="B15" s="86" t="s">
        <v>116</v>
      </c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>
        <v>4</v>
      </c>
      <c r="O15" s="88"/>
      <c r="P15" s="88"/>
      <c r="Q15" s="88"/>
      <c r="R15" s="89"/>
      <c r="S15" s="87"/>
      <c r="T15" s="88"/>
      <c r="U15" s="88"/>
      <c r="V15" s="88"/>
      <c r="W15" s="88"/>
      <c r="X15" s="88"/>
      <c r="Y15" s="88"/>
      <c r="Z15" s="89"/>
      <c r="AA15" s="90"/>
      <c r="AB15" s="91">
        <f t="shared" si="0"/>
        <v>52</v>
      </c>
      <c r="AC15" s="92">
        <v>12</v>
      </c>
      <c r="AD15" s="92">
        <f t="shared" si="1"/>
        <v>40</v>
      </c>
      <c r="AE15" s="93"/>
      <c r="AF15" s="93"/>
      <c r="AG15" s="93"/>
      <c r="AH15" s="94" t="s">
        <v>110</v>
      </c>
      <c r="AI15" s="95"/>
      <c r="AJ15" s="96"/>
      <c r="AK15" s="253"/>
      <c r="AL15" s="246"/>
      <c r="AM15" s="253"/>
      <c r="AN15" s="246">
        <v>40</v>
      </c>
      <c r="AO15" s="253"/>
      <c r="AP15" s="246"/>
      <c r="AQ15" s="253"/>
      <c r="AR15" s="250"/>
      <c r="AS15" s="99">
        <f t="shared" si="2"/>
        <v>52</v>
      </c>
      <c r="AT15" s="99"/>
    </row>
    <row r="16" spans="1:46" x14ac:dyDescent="0.25">
      <c r="A16" s="85" t="s">
        <v>117</v>
      </c>
      <c r="B16" s="86" t="s">
        <v>118</v>
      </c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>
        <v>3</v>
      </c>
      <c r="N16" s="88"/>
      <c r="O16" s="88"/>
      <c r="P16" s="88"/>
      <c r="Q16" s="88"/>
      <c r="R16" s="89"/>
      <c r="S16" s="87">
        <v>1</v>
      </c>
      <c r="T16" s="88">
        <v>2</v>
      </c>
      <c r="U16" s="88"/>
      <c r="V16" s="88"/>
      <c r="W16" s="88"/>
      <c r="X16" s="88"/>
      <c r="Y16" s="88"/>
      <c r="Z16" s="89"/>
      <c r="AA16" s="90"/>
      <c r="AB16" s="91">
        <f t="shared" si="0"/>
        <v>98</v>
      </c>
      <c r="AC16" s="92">
        <v>30</v>
      </c>
      <c r="AD16" s="92">
        <f t="shared" si="1"/>
        <v>68</v>
      </c>
      <c r="AE16" s="93"/>
      <c r="AF16" s="93"/>
      <c r="AG16" s="93"/>
      <c r="AH16" s="94" t="s">
        <v>110</v>
      </c>
      <c r="AI16" s="95"/>
      <c r="AJ16" s="96"/>
      <c r="AK16" s="253">
        <v>16</v>
      </c>
      <c r="AL16" s="246">
        <v>20</v>
      </c>
      <c r="AM16" s="253">
        <v>32</v>
      </c>
      <c r="AN16" s="246"/>
      <c r="AO16" s="253"/>
      <c r="AP16" s="246"/>
      <c r="AQ16" s="253"/>
      <c r="AR16" s="250"/>
      <c r="AS16" s="99">
        <f t="shared" si="2"/>
        <v>98</v>
      </c>
      <c r="AT16" s="99"/>
    </row>
    <row r="17" spans="1:46" ht="12.75" customHeight="1" x14ac:dyDescent="0.25">
      <c r="A17" s="85" t="s">
        <v>119</v>
      </c>
      <c r="B17" s="86" t="s">
        <v>120</v>
      </c>
      <c r="C17" s="87"/>
      <c r="D17" s="88"/>
      <c r="E17" s="88"/>
      <c r="F17" s="88"/>
      <c r="G17" s="88"/>
      <c r="H17" s="88"/>
      <c r="I17" s="88"/>
      <c r="J17" s="89"/>
      <c r="K17" s="87"/>
      <c r="L17" s="88">
        <v>2</v>
      </c>
      <c r="M17" s="88"/>
      <c r="N17" s="88"/>
      <c r="O17" s="88"/>
      <c r="P17" s="88"/>
      <c r="Q17" s="88"/>
      <c r="R17" s="89"/>
      <c r="S17" s="87">
        <v>1</v>
      </c>
      <c r="T17" s="88"/>
      <c r="U17" s="88"/>
      <c r="V17" s="88"/>
      <c r="W17" s="88"/>
      <c r="X17" s="88"/>
      <c r="Y17" s="88"/>
      <c r="Z17" s="89"/>
      <c r="AA17" s="90"/>
      <c r="AB17" s="91">
        <f t="shared" si="0"/>
        <v>56</v>
      </c>
      <c r="AC17" s="92">
        <v>20</v>
      </c>
      <c r="AD17" s="92">
        <f t="shared" si="1"/>
        <v>36</v>
      </c>
      <c r="AE17" s="93"/>
      <c r="AF17" s="93"/>
      <c r="AG17" s="93"/>
      <c r="AH17" s="94" t="s">
        <v>110</v>
      </c>
      <c r="AI17" s="95"/>
      <c r="AJ17" s="96"/>
      <c r="AK17" s="253">
        <v>16</v>
      </c>
      <c r="AL17" s="246">
        <v>20</v>
      </c>
      <c r="AM17" s="253"/>
      <c r="AN17" s="246"/>
      <c r="AO17" s="253"/>
      <c r="AP17" s="246"/>
      <c r="AQ17" s="253"/>
      <c r="AR17" s="250"/>
      <c r="AS17" s="99">
        <f t="shared" si="2"/>
        <v>56</v>
      </c>
      <c r="AT17" s="99"/>
    </row>
    <row r="18" spans="1:46" x14ac:dyDescent="0.25">
      <c r="A18" s="85" t="s">
        <v>121</v>
      </c>
      <c r="B18" s="86" t="s">
        <v>122</v>
      </c>
      <c r="C18" s="87"/>
      <c r="D18" s="88"/>
      <c r="E18" s="88"/>
      <c r="F18" s="88"/>
      <c r="G18" s="88"/>
      <c r="H18" s="88"/>
      <c r="I18" s="88"/>
      <c r="J18" s="89"/>
      <c r="K18" s="87"/>
      <c r="L18" s="88">
        <v>2</v>
      </c>
      <c r="M18" s="88"/>
      <c r="N18" s="88"/>
      <c r="O18" s="88"/>
      <c r="P18" s="88"/>
      <c r="Q18" s="88"/>
      <c r="R18" s="89"/>
      <c r="S18" s="87">
        <v>1</v>
      </c>
      <c r="T18" s="88"/>
      <c r="U18" s="88"/>
      <c r="V18" s="88"/>
      <c r="W18" s="88"/>
      <c r="X18" s="88"/>
      <c r="Y18" s="88"/>
      <c r="Z18" s="89"/>
      <c r="AA18" s="90"/>
      <c r="AB18" s="91">
        <f t="shared" si="0"/>
        <v>52</v>
      </c>
      <c r="AC18" s="92">
        <v>16</v>
      </c>
      <c r="AD18" s="92">
        <f t="shared" si="1"/>
        <v>36</v>
      </c>
      <c r="AE18" s="93"/>
      <c r="AF18" s="93"/>
      <c r="AG18" s="93"/>
      <c r="AH18" s="94" t="s">
        <v>110</v>
      </c>
      <c r="AI18" s="95"/>
      <c r="AJ18" s="96"/>
      <c r="AK18" s="253">
        <v>16</v>
      </c>
      <c r="AL18" s="246">
        <v>20</v>
      </c>
      <c r="AM18" s="253"/>
      <c r="AN18" s="246"/>
      <c r="AO18" s="253"/>
      <c r="AP18" s="246"/>
      <c r="AQ18" s="253"/>
      <c r="AR18" s="250"/>
      <c r="AS18" s="99">
        <f t="shared" si="2"/>
        <v>52</v>
      </c>
      <c r="AT18" s="99"/>
    </row>
    <row r="19" spans="1:46" ht="25.5" x14ac:dyDescent="0.25">
      <c r="A19" s="85" t="s">
        <v>123</v>
      </c>
      <c r="B19" s="86" t="s">
        <v>124</v>
      </c>
      <c r="C19" s="87"/>
      <c r="D19" s="88"/>
      <c r="E19" s="88"/>
      <c r="F19" s="88"/>
      <c r="G19" s="88"/>
      <c r="H19" s="88"/>
      <c r="I19" s="88"/>
      <c r="J19" s="89"/>
      <c r="K19" s="87"/>
      <c r="L19" s="88">
        <v>2</v>
      </c>
      <c r="M19" s="88"/>
      <c r="N19" s="88"/>
      <c r="O19" s="88"/>
      <c r="P19" s="88"/>
      <c r="Q19" s="88"/>
      <c r="R19" s="89"/>
      <c r="S19" s="87">
        <v>1</v>
      </c>
      <c r="T19" s="88"/>
      <c r="U19" s="88"/>
      <c r="V19" s="88"/>
      <c r="W19" s="88"/>
      <c r="X19" s="88"/>
      <c r="Y19" s="88"/>
      <c r="Z19" s="89"/>
      <c r="AA19" s="90"/>
      <c r="AB19" s="91">
        <f t="shared" si="0"/>
        <v>92</v>
      </c>
      <c r="AC19" s="92">
        <v>20</v>
      </c>
      <c r="AD19" s="92">
        <f t="shared" si="1"/>
        <v>72</v>
      </c>
      <c r="AE19" s="93"/>
      <c r="AF19" s="93"/>
      <c r="AG19" s="93"/>
      <c r="AH19" s="94" t="s">
        <v>110</v>
      </c>
      <c r="AI19" s="95"/>
      <c r="AJ19" s="96"/>
      <c r="AK19" s="253">
        <v>32</v>
      </c>
      <c r="AL19" s="246">
        <v>40</v>
      </c>
      <c r="AM19" s="253"/>
      <c r="AN19" s="246"/>
      <c r="AO19" s="253"/>
      <c r="AP19" s="246"/>
      <c r="AQ19" s="253"/>
      <c r="AR19" s="250"/>
      <c r="AS19" s="99">
        <f t="shared" si="2"/>
        <v>92</v>
      </c>
      <c r="AT19" s="99"/>
    </row>
    <row r="20" spans="1:46" x14ac:dyDescent="0.25">
      <c r="A20" s="85" t="s">
        <v>125</v>
      </c>
      <c r="B20" s="86" t="s">
        <v>126</v>
      </c>
      <c r="C20" s="87"/>
      <c r="D20" s="88"/>
      <c r="E20" s="88"/>
      <c r="F20" s="88"/>
      <c r="G20" s="88"/>
      <c r="H20" s="88"/>
      <c r="I20" s="88"/>
      <c r="J20" s="89"/>
      <c r="K20" s="87">
        <v>1</v>
      </c>
      <c r="L20" s="88">
        <v>2</v>
      </c>
      <c r="M20" s="88">
        <v>3</v>
      </c>
      <c r="N20" s="88">
        <v>4</v>
      </c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9"/>
      <c r="AA20" s="90"/>
      <c r="AB20" s="91">
        <f t="shared" si="0"/>
        <v>288</v>
      </c>
      <c r="AC20" s="92">
        <v>144</v>
      </c>
      <c r="AD20" s="92">
        <f t="shared" si="1"/>
        <v>144</v>
      </c>
      <c r="AE20" s="93"/>
      <c r="AF20" s="93"/>
      <c r="AG20" s="93"/>
      <c r="AH20" s="94" t="s">
        <v>110</v>
      </c>
      <c r="AI20" s="95"/>
      <c r="AJ20" s="96"/>
      <c r="AK20" s="253">
        <v>32</v>
      </c>
      <c r="AL20" s="246">
        <v>40</v>
      </c>
      <c r="AM20" s="253">
        <v>32</v>
      </c>
      <c r="AN20" s="246">
        <v>40</v>
      </c>
      <c r="AO20" s="253"/>
      <c r="AP20" s="246"/>
      <c r="AQ20" s="253"/>
      <c r="AR20" s="250"/>
      <c r="AS20" s="99">
        <f t="shared" si="2"/>
        <v>288</v>
      </c>
      <c r="AT20" s="99"/>
    </row>
    <row r="21" spans="1:46" ht="25.5" x14ac:dyDescent="0.25">
      <c r="A21" s="53" t="s">
        <v>127</v>
      </c>
      <c r="B21" s="70" t="s">
        <v>128</v>
      </c>
      <c r="C21" s="100"/>
      <c r="D21" s="101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1"/>
      <c r="R21" s="102"/>
      <c r="S21" s="100"/>
      <c r="T21" s="101"/>
      <c r="U21" s="101"/>
      <c r="V21" s="101"/>
      <c r="W21" s="101"/>
      <c r="X21" s="101"/>
      <c r="Y21" s="101"/>
      <c r="Z21" s="102"/>
      <c r="AA21" s="75"/>
      <c r="AB21" s="76">
        <f>SUM(AB22:AB25)</f>
        <v>956</v>
      </c>
      <c r="AC21" s="76">
        <f>SUM(AC22:AC25)</f>
        <v>308</v>
      </c>
      <c r="AD21" s="76">
        <f>SUM(AD22:AD25)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103">
        <f>SUM(AS22:AS25)</f>
        <v>956</v>
      </c>
      <c r="AT21" s="68"/>
    </row>
    <row r="22" spans="1:46" x14ac:dyDescent="0.25">
      <c r="A22" s="85" t="s">
        <v>129</v>
      </c>
      <c r="B22" s="86" t="s">
        <v>130</v>
      </c>
      <c r="C22" s="87"/>
      <c r="D22" s="88"/>
      <c r="E22" s="88"/>
      <c r="F22" s="88">
        <v>4</v>
      </c>
      <c r="G22" s="88"/>
      <c r="H22" s="88"/>
      <c r="I22" s="88"/>
      <c r="J22" s="89"/>
      <c r="K22" s="87"/>
      <c r="L22" s="88">
        <v>2</v>
      </c>
      <c r="M22" s="88"/>
      <c r="N22" s="88"/>
      <c r="O22" s="88"/>
      <c r="P22" s="88"/>
      <c r="Q22" s="88"/>
      <c r="R22" s="89"/>
      <c r="S22" s="87">
        <v>1</v>
      </c>
      <c r="T22" s="88"/>
      <c r="U22" s="88">
        <v>3</v>
      </c>
      <c r="V22" s="88"/>
      <c r="W22" s="88"/>
      <c r="X22" s="88"/>
      <c r="Y22" s="88"/>
      <c r="Z22" s="89"/>
      <c r="AA22" s="90"/>
      <c r="AB22" s="91">
        <f>AC22+AD22</f>
        <v>184</v>
      </c>
      <c r="AC22" s="92">
        <v>60</v>
      </c>
      <c r="AD22" s="92">
        <f>SUM(AK22:AR22)</f>
        <v>124</v>
      </c>
      <c r="AE22" s="93"/>
      <c r="AF22" s="93"/>
      <c r="AG22" s="93"/>
      <c r="AH22" s="94" t="s">
        <v>110</v>
      </c>
      <c r="AI22" s="95"/>
      <c r="AJ22" s="96"/>
      <c r="AK22" s="253">
        <v>32</v>
      </c>
      <c r="AL22" s="246">
        <v>40</v>
      </c>
      <c r="AM22" s="253">
        <v>32</v>
      </c>
      <c r="AN22" s="246">
        <v>20</v>
      </c>
      <c r="AO22" s="253"/>
      <c r="AP22" s="246"/>
      <c r="AQ22" s="36"/>
      <c r="AR22" s="98"/>
      <c r="AS22" s="99">
        <f>AB22-AT22</f>
        <v>184</v>
      </c>
      <c r="AT22" s="99"/>
    </row>
    <row r="23" spans="1:46" x14ac:dyDescent="0.25">
      <c r="A23" s="85" t="s">
        <v>131</v>
      </c>
      <c r="B23" s="86" t="s">
        <v>132</v>
      </c>
      <c r="C23" s="87"/>
      <c r="D23" s="88"/>
      <c r="E23" s="88"/>
      <c r="F23" s="88">
        <v>4</v>
      </c>
      <c r="G23" s="88"/>
      <c r="H23" s="88"/>
      <c r="I23" s="88"/>
      <c r="J23" s="89"/>
      <c r="K23" s="87"/>
      <c r="L23" s="88">
        <v>2</v>
      </c>
      <c r="M23" s="88"/>
      <c r="N23" s="88"/>
      <c r="O23" s="88"/>
      <c r="P23" s="88"/>
      <c r="Q23" s="88"/>
      <c r="R23" s="89"/>
      <c r="S23" s="87">
        <v>1</v>
      </c>
      <c r="T23" s="88"/>
      <c r="U23" s="88">
        <v>3</v>
      </c>
      <c r="V23" s="88"/>
      <c r="W23" s="88"/>
      <c r="X23" s="88"/>
      <c r="Y23" s="88"/>
      <c r="Z23" s="89"/>
      <c r="AA23" s="90"/>
      <c r="AB23" s="91">
        <f>AC23+AD23</f>
        <v>214</v>
      </c>
      <c r="AC23" s="92">
        <v>70</v>
      </c>
      <c r="AD23" s="92">
        <f>SUM(AK23:AR23)</f>
        <v>144</v>
      </c>
      <c r="AE23" s="93"/>
      <c r="AF23" s="93"/>
      <c r="AG23" s="93"/>
      <c r="AH23" s="94" t="s">
        <v>110</v>
      </c>
      <c r="AI23" s="95"/>
      <c r="AJ23" s="96"/>
      <c r="AK23" s="253">
        <v>32</v>
      </c>
      <c r="AL23" s="246">
        <v>40</v>
      </c>
      <c r="AM23" s="253">
        <v>32</v>
      </c>
      <c r="AN23" s="246">
        <v>40</v>
      </c>
      <c r="AO23" s="253"/>
      <c r="AP23" s="246"/>
      <c r="AQ23" s="36"/>
      <c r="AR23" s="98"/>
      <c r="AS23" s="99">
        <f>AB23-AT23</f>
        <v>214</v>
      </c>
      <c r="AT23" s="99"/>
    </row>
    <row r="24" spans="1:46" ht="25.5" x14ac:dyDescent="0.25">
      <c r="A24" s="85" t="s">
        <v>133</v>
      </c>
      <c r="B24" s="86" t="s">
        <v>134</v>
      </c>
      <c r="C24" s="87"/>
      <c r="D24" s="88"/>
      <c r="E24" s="88"/>
      <c r="F24" s="88"/>
      <c r="G24" s="88"/>
      <c r="H24" s="88"/>
      <c r="I24" s="88"/>
      <c r="J24" s="89"/>
      <c r="K24" s="87"/>
      <c r="L24" s="88">
        <v>2</v>
      </c>
      <c r="M24" s="88"/>
      <c r="N24" s="88"/>
      <c r="O24" s="88"/>
      <c r="P24" s="88"/>
      <c r="Q24" s="88"/>
      <c r="R24" s="89"/>
      <c r="S24" s="87">
        <v>1</v>
      </c>
      <c r="T24" s="88"/>
      <c r="U24" s="88"/>
      <c r="V24" s="88"/>
      <c r="W24" s="88"/>
      <c r="X24" s="88"/>
      <c r="Y24" s="88"/>
      <c r="Z24" s="89"/>
      <c r="AA24" s="90"/>
      <c r="AB24" s="91">
        <f>AC24+AD24</f>
        <v>54</v>
      </c>
      <c r="AC24" s="92">
        <v>18</v>
      </c>
      <c r="AD24" s="92">
        <f>SUM(AK24:AR24)</f>
        <v>36</v>
      </c>
      <c r="AE24" s="93"/>
      <c r="AF24" s="93"/>
      <c r="AG24" s="93"/>
      <c r="AH24" s="94" t="s">
        <v>110</v>
      </c>
      <c r="AI24" s="95"/>
      <c r="AJ24" s="96"/>
      <c r="AK24" s="253">
        <v>16</v>
      </c>
      <c r="AL24" s="246">
        <v>20</v>
      </c>
      <c r="AM24" s="253"/>
      <c r="AN24" s="246"/>
      <c r="AO24" s="253"/>
      <c r="AP24" s="246"/>
      <c r="AQ24" s="36"/>
      <c r="AR24" s="98"/>
      <c r="AS24" s="104">
        <f>AB24-AT24</f>
        <v>54</v>
      </c>
      <c r="AT24" s="99"/>
    </row>
    <row r="25" spans="1:46" ht="25.5" customHeight="1" x14ac:dyDescent="0.25">
      <c r="A25" s="85" t="s">
        <v>135</v>
      </c>
      <c r="B25" s="86" t="s">
        <v>136</v>
      </c>
      <c r="C25" s="87"/>
      <c r="D25" s="88">
        <v>2</v>
      </c>
      <c r="E25" s="88"/>
      <c r="F25" s="88">
        <v>4</v>
      </c>
      <c r="G25" s="88"/>
      <c r="H25" s="88">
        <v>6</v>
      </c>
      <c r="I25" s="88"/>
      <c r="J25" s="89"/>
      <c r="K25" s="87"/>
      <c r="L25" s="88"/>
      <c r="M25" s="88"/>
      <c r="N25" s="88"/>
      <c r="O25" s="88"/>
      <c r="P25" s="88"/>
      <c r="Q25" s="88"/>
      <c r="R25" s="89"/>
      <c r="S25" s="87">
        <v>1</v>
      </c>
      <c r="T25" s="88"/>
      <c r="U25" s="88">
        <v>3</v>
      </c>
      <c r="V25" s="88"/>
      <c r="W25" s="88">
        <v>5</v>
      </c>
      <c r="X25" s="88"/>
      <c r="Y25" s="88"/>
      <c r="Z25" s="89"/>
      <c r="AA25" s="90"/>
      <c r="AB25" s="91">
        <f>AC25+AD25</f>
        <v>504</v>
      </c>
      <c r="AC25" s="92">
        <v>160</v>
      </c>
      <c r="AD25" s="92">
        <f>SUM(AK25:AR25)</f>
        <v>344</v>
      </c>
      <c r="AE25" s="93"/>
      <c r="AF25" s="93"/>
      <c r="AG25" s="93"/>
      <c r="AH25" s="94" t="s">
        <v>110</v>
      </c>
      <c r="AI25" s="95"/>
      <c r="AJ25" s="96"/>
      <c r="AK25" s="253">
        <v>48</v>
      </c>
      <c r="AL25" s="246">
        <v>80</v>
      </c>
      <c r="AM25" s="253">
        <v>48</v>
      </c>
      <c r="AN25" s="246">
        <v>60</v>
      </c>
      <c r="AO25" s="253">
        <v>48</v>
      </c>
      <c r="AP25" s="246">
        <v>60</v>
      </c>
      <c r="AQ25" s="36"/>
      <c r="AR25" s="98"/>
      <c r="AS25" s="104">
        <f>AB25-AT25</f>
        <v>504</v>
      </c>
      <c r="AT25" s="99"/>
    </row>
    <row r="26" spans="1:46" ht="27" x14ac:dyDescent="0.25">
      <c r="A26" s="105"/>
      <c r="B26" s="106" t="s">
        <v>137</v>
      </c>
      <c r="C26" s="107"/>
      <c r="D26" s="108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8"/>
      <c r="R26" s="109"/>
      <c r="S26" s="107"/>
      <c r="T26" s="108"/>
      <c r="U26" s="108"/>
      <c r="V26" s="108"/>
      <c r="W26" s="108"/>
      <c r="X26" s="108"/>
      <c r="Y26" s="108"/>
      <c r="Z26" s="109"/>
      <c r="AA26" s="110"/>
      <c r="AB26" s="111"/>
      <c r="AC26" s="112"/>
      <c r="AD26" s="112"/>
      <c r="AE26" s="113"/>
      <c r="AF26" s="113"/>
      <c r="AG26" s="113"/>
      <c r="AH26" s="114"/>
      <c r="AI26" s="115"/>
      <c r="AJ26" s="116"/>
      <c r="AK26" s="117">
        <f t="shared" ref="AK26:AR26" si="3">SUM(AK11:AK25)/AK7</f>
        <v>19</v>
      </c>
      <c r="AL26" s="118">
        <f t="shared" si="3"/>
        <v>20</v>
      </c>
      <c r="AM26" s="117">
        <f t="shared" si="3"/>
        <v>17</v>
      </c>
      <c r="AN26" s="118">
        <f t="shared" si="3"/>
        <v>16</v>
      </c>
      <c r="AO26" s="117">
        <f t="shared" si="3"/>
        <v>3</v>
      </c>
      <c r="AP26" s="118">
        <f t="shared" si="3"/>
        <v>3</v>
      </c>
      <c r="AQ26" s="117">
        <f t="shared" si="3"/>
        <v>0</v>
      </c>
      <c r="AR26" s="119">
        <f t="shared" si="3"/>
        <v>0</v>
      </c>
      <c r="AS26" s="120"/>
      <c r="AT26" s="120"/>
    </row>
    <row r="27" spans="1:46" ht="51" x14ac:dyDescent="0.25">
      <c r="A27" s="69"/>
      <c r="B27" s="70" t="s">
        <v>138</v>
      </c>
      <c r="C27" s="100"/>
      <c r="D27" s="101"/>
      <c r="E27" s="101"/>
      <c r="F27" s="101"/>
      <c r="G27" s="101"/>
      <c r="H27" s="101"/>
      <c r="I27" s="101"/>
      <c r="J27" s="102"/>
      <c r="K27" s="100"/>
      <c r="L27" s="101"/>
      <c r="M27" s="101"/>
      <c r="N27" s="101"/>
      <c r="O27" s="101"/>
      <c r="P27" s="101"/>
      <c r="Q27" s="101"/>
      <c r="R27" s="102"/>
      <c r="S27" s="100"/>
      <c r="T27" s="101"/>
      <c r="U27" s="101"/>
      <c r="V27" s="101"/>
      <c r="W27" s="101"/>
      <c r="X27" s="101"/>
      <c r="Y27" s="101"/>
      <c r="Z27" s="102"/>
      <c r="AA27" s="75"/>
      <c r="AB27" s="60">
        <f>SUM(AB28,AB35)</f>
        <v>4590</v>
      </c>
      <c r="AC27" s="60">
        <f>SUM(AC28, AC35)</f>
        <v>1530</v>
      </c>
      <c r="AD27" s="60">
        <f>SUM(AD28, AD35)</f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1"/>
      <c r="AT27" s="121"/>
    </row>
    <row r="28" spans="1:46" ht="38.25" x14ac:dyDescent="0.25">
      <c r="A28" s="53" t="s">
        <v>139</v>
      </c>
      <c r="B28" s="70" t="s">
        <v>140</v>
      </c>
      <c r="C28" s="100"/>
      <c r="D28" s="101"/>
      <c r="E28" s="101"/>
      <c r="F28" s="101"/>
      <c r="G28" s="101"/>
      <c r="H28" s="101"/>
      <c r="I28" s="101"/>
      <c r="J28" s="102"/>
      <c r="K28" s="100"/>
      <c r="L28" s="101"/>
      <c r="M28" s="101"/>
      <c r="N28" s="101"/>
      <c r="O28" s="101"/>
      <c r="P28" s="101"/>
      <c r="Q28" s="101"/>
      <c r="R28" s="102"/>
      <c r="S28" s="100"/>
      <c r="T28" s="101"/>
      <c r="U28" s="101"/>
      <c r="V28" s="101"/>
      <c r="W28" s="101"/>
      <c r="X28" s="101"/>
      <c r="Y28" s="101"/>
      <c r="Z28" s="102"/>
      <c r="AA28" s="75"/>
      <c r="AB28" s="60">
        <f>SUM(AB29:AB33)</f>
        <v>606</v>
      </c>
      <c r="AC28" s="60">
        <f>SUM(AC29:AC33)</f>
        <v>214</v>
      </c>
      <c r="AD28" s="60">
        <f>SUM(AD29:AD33)</f>
        <v>392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22">
        <f>SUM(AS29:AS33)</f>
        <v>530</v>
      </c>
      <c r="AT28" s="122">
        <f>SUM(AT29:AT33)</f>
        <v>76</v>
      </c>
    </row>
    <row r="29" spans="1:46" x14ac:dyDescent="0.25">
      <c r="A29" s="85" t="s">
        <v>141</v>
      </c>
      <c r="B29" s="86" t="s">
        <v>142</v>
      </c>
      <c r="C29" s="87"/>
      <c r="D29" s="88"/>
      <c r="E29" s="88"/>
      <c r="F29" s="88"/>
      <c r="G29" s="88"/>
      <c r="H29" s="88"/>
      <c r="I29" s="88"/>
      <c r="J29" s="89"/>
      <c r="K29" s="87"/>
      <c r="L29" s="88"/>
      <c r="M29" s="88"/>
      <c r="N29" s="88"/>
      <c r="O29" s="88"/>
      <c r="P29" s="88"/>
      <c r="Q29" s="88">
        <v>7</v>
      </c>
      <c r="R29" s="89"/>
      <c r="S29" s="87"/>
      <c r="T29" s="88"/>
      <c r="U29" s="88"/>
      <c r="V29" s="88"/>
      <c r="W29" s="88"/>
      <c r="X29" s="88"/>
      <c r="Y29" s="88"/>
      <c r="Z29" s="89"/>
      <c r="AA29" s="90"/>
      <c r="AB29" s="91">
        <f>AC29+AD29</f>
        <v>60</v>
      </c>
      <c r="AC29" s="92">
        <v>12</v>
      </c>
      <c r="AD29" s="92">
        <f t="shared" ref="AD29:AD33" si="4">SUM(AK29:AR29)</f>
        <v>48</v>
      </c>
      <c r="AE29" s="93"/>
      <c r="AF29" s="93"/>
      <c r="AG29" s="93"/>
      <c r="AH29" s="94" t="s">
        <v>110</v>
      </c>
      <c r="AI29" s="95"/>
      <c r="AJ29" s="96"/>
      <c r="AK29" s="253"/>
      <c r="AL29" s="246"/>
      <c r="AM29" s="253"/>
      <c r="AN29" s="246"/>
      <c r="AO29" s="253"/>
      <c r="AP29" s="246"/>
      <c r="AQ29" s="253">
        <v>48</v>
      </c>
      <c r="AR29" s="250"/>
      <c r="AS29" s="99">
        <f>AB29-AT29</f>
        <v>60</v>
      </c>
      <c r="AT29" s="99"/>
    </row>
    <row r="30" spans="1:46" x14ac:dyDescent="0.25">
      <c r="A30" s="85" t="s">
        <v>143</v>
      </c>
      <c r="B30" s="86" t="s">
        <v>132</v>
      </c>
      <c r="C30" s="87"/>
      <c r="D30" s="88"/>
      <c r="E30" s="88"/>
      <c r="F30" s="88"/>
      <c r="G30" s="88">
        <v>5</v>
      </c>
      <c r="H30" s="88"/>
      <c r="I30" s="88"/>
      <c r="J30" s="89"/>
      <c r="K30" s="87"/>
      <c r="L30" s="88"/>
      <c r="M30" s="88"/>
      <c r="N30" s="88"/>
      <c r="O30" s="88"/>
      <c r="P30" s="88"/>
      <c r="Q30" s="88"/>
      <c r="R30" s="89"/>
      <c r="S30" s="87"/>
      <c r="T30" s="88"/>
      <c r="U30" s="88"/>
      <c r="V30" s="88"/>
      <c r="W30" s="88"/>
      <c r="X30" s="88"/>
      <c r="Y30" s="88"/>
      <c r="Z30" s="89"/>
      <c r="AA30" s="90"/>
      <c r="AB30" s="91">
        <f>AC30+AD30</f>
        <v>60</v>
      </c>
      <c r="AC30" s="92">
        <v>12</v>
      </c>
      <c r="AD30" s="92">
        <f t="shared" si="4"/>
        <v>48</v>
      </c>
      <c r="AE30" s="93"/>
      <c r="AF30" s="93"/>
      <c r="AG30" s="93"/>
      <c r="AH30" s="94" t="s">
        <v>110</v>
      </c>
      <c r="AI30" s="95"/>
      <c r="AJ30" s="96"/>
      <c r="AK30" s="253"/>
      <c r="AL30" s="246"/>
      <c r="AM30" s="253"/>
      <c r="AN30" s="246"/>
      <c r="AO30" s="253">
        <v>48</v>
      </c>
      <c r="AP30" s="246"/>
      <c r="AQ30" s="253"/>
      <c r="AR30" s="250"/>
      <c r="AS30" s="99">
        <f>AB30-AT30</f>
        <v>60</v>
      </c>
      <c r="AT30" s="99"/>
    </row>
    <row r="31" spans="1:46" x14ac:dyDescent="0.25">
      <c r="A31" s="85" t="s">
        <v>144</v>
      </c>
      <c r="B31" s="86" t="s">
        <v>145</v>
      </c>
      <c r="C31" s="87"/>
      <c r="D31" s="88"/>
      <c r="E31" s="88">
        <v>3</v>
      </c>
      <c r="F31" s="88"/>
      <c r="G31" s="88"/>
      <c r="H31" s="88"/>
      <c r="I31" s="88"/>
      <c r="J31" s="89"/>
      <c r="K31" s="87"/>
      <c r="L31" s="88"/>
      <c r="M31" s="88"/>
      <c r="N31" s="88"/>
      <c r="O31" s="88"/>
      <c r="P31" s="88"/>
      <c r="Q31" s="88"/>
      <c r="R31" s="89"/>
      <c r="S31" s="87"/>
      <c r="T31" s="88"/>
      <c r="U31" s="88"/>
      <c r="V31" s="88"/>
      <c r="W31" s="88"/>
      <c r="X31" s="88"/>
      <c r="Y31" s="88"/>
      <c r="Z31" s="89"/>
      <c r="AA31" s="90"/>
      <c r="AB31" s="91">
        <f>AC31+AD31</f>
        <v>60</v>
      </c>
      <c r="AC31" s="92">
        <v>12</v>
      </c>
      <c r="AD31" s="92">
        <f t="shared" si="4"/>
        <v>48</v>
      </c>
      <c r="AE31" s="93"/>
      <c r="AF31" s="93"/>
      <c r="AG31" s="93"/>
      <c r="AH31" s="94" t="s">
        <v>110</v>
      </c>
      <c r="AI31" s="95"/>
      <c r="AJ31" s="96"/>
      <c r="AK31" s="253"/>
      <c r="AL31" s="246"/>
      <c r="AM31" s="253">
        <v>48</v>
      </c>
      <c r="AN31" s="246"/>
      <c r="AO31" s="253"/>
      <c r="AP31" s="246"/>
      <c r="AQ31" s="253"/>
      <c r="AR31" s="250"/>
      <c r="AS31" s="99">
        <f>AB31-AT31</f>
        <v>60</v>
      </c>
      <c r="AT31" s="99"/>
    </row>
    <row r="32" spans="1:46" x14ac:dyDescent="0.25">
      <c r="A32" s="85" t="s">
        <v>146</v>
      </c>
      <c r="B32" s="86" t="s">
        <v>114</v>
      </c>
      <c r="C32" s="87"/>
      <c r="D32" s="88"/>
      <c r="E32" s="88"/>
      <c r="F32" s="88"/>
      <c r="G32" s="88"/>
      <c r="H32" s="88"/>
      <c r="I32" s="88"/>
      <c r="J32" s="89"/>
      <c r="K32" s="87"/>
      <c r="L32" s="88"/>
      <c r="M32" s="88"/>
      <c r="N32" s="88"/>
      <c r="O32" s="88"/>
      <c r="P32" s="88"/>
      <c r="Q32" s="88"/>
      <c r="R32" s="89">
        <v>8</v>
      </c>
      <c r="S32" s="87"/>
      <c r="T32" s="88"/>
      <c r="U32" s="88"/>
      <c r="V32" s="88"/>
      <c r="W32" s="88">
        <v>5</v>
      </c>
      <c r="X32" s="88">
        <v>6</v>
      </c>
      <c r="Y32" s="88">
        <v>7</v>
      </c>
      <c r="Z32" s="89"/>
      <c r="AA32" s="90"/>
      <c r="AB32" s="91">
        <v>142</v>
      </c>
      <c r="AC32" s="92">
        <v>36</v>
      </c>
      <c r="AD32" s="92">
        <f t="shared" si="4"/>
        <v>106</v>
      </c>
      <c r="AE32" s="93"/>
      <c r="AF32" s="93"/>
      <c r="AG32" s="93"/>
      <c r="AH32" s="94" t="s">
        <v>110</v>
      </c>
      <c r="AI32" s="95"/>
      <c r="AJ32" s="96"/>
      <c r="AK32" s="253"/>
      <c r="AL32" s="246"/>
      <c r="AM32" s="253"/>
      <c r="AN32" s="246"/>
      <c r="AO32" s="253">
        <v>16</v>
      </c>
      <c r="AP32" s="246">
        <v>20</v>
      </c>
      <c r="AQ32" s="253">
        <v>32</v>
      </c>
      <c r="AR32" s="250">
        <v>38</v>
      </c>
      <c r="AS32" s="99">
        <f>AB32-AT32</f>
        <v>142</v>
      </c>
      <c r="AT32" s="99"/>
    </row>
    <row r="33" spans="1:46" x14ac:dyDescent="0.25">
      <c r="A33" s="85" t="s">
        <v>148</v>
      </c>
      <c r="B33" s="86" t="s">
        <v>126</v>
      </c>
      <c r="C33" s="87"/>
      <c r="D33" s="88"/>
      <c r="E33" s="88"/>
      <c r="F33" s="88"/>
      <c r="G33" s="88"/>
      <c r="H33" s="88"/>
      <c r="I33" s="88"/>
      <c r="J33" s="89"/>
      <c r="K33" s="87"/>
      <c r="L33" s="88"/>
      <c r="M33" s="88"/>
      <c r="N33" s="88"/>
      <c r="O33" s="88">
        <v>5</v>
      </c>
      <c r="P33" s="88">
        <v>6</v>
      </c>
      <c r="Q33" s="88">
        <v>7</v>
      </c>
      <c r="R33" s="89">
        <v>8</v>
      </c>
      <c r="S33" s="87"/>
      <c r="T33" s="88"/>
      <c r="U33" s="88"/>
      <c r="V33" s="88"/>
      <c r="W33" s="88"/>
      <c r="X33" s="88"/>
      <c r="Y33" s="88"/>
      <c r="Z33" s="89"/>
      <c r="AA33" s="90"/>
      <c r="AB33" s="91">
        <f>AC33+AD33</f>
        <v>284</v>
      </c>
      <c r="AC33" s="92">
        <f>AD33</f>
        <v>142</v>
      </c>
      <c r="AD33" s="92">
        <f t="shared" si="4"/>
        <v>142</v>
      </c>
      <c r="AE33" s="93"/>
      <c r="AF33" s="93"/>
      <c r="AG33" s="93"/>
      <c r="AH33" s="94" t="s">
        <v>110</v>
      </c>
      <c r="AI33" s="95"/>
      <c r="AJ33" s="96"/>
      <c r="AK33" s="253"/>
      <c r="AL33" s="246"/>
      <c r="AM33" s="253"/>
      <c r="AN33" s="246"/>
      <c r="AO33" s="253">
        <v>32</v>
      </c>
      <c r="AP33" s="246">
        <v>40</v>
      </c>
      <c r="AQ33" s="253">
        <v>32</v>
      </c>
      <c r="AR33" s="250">
        <v>38</v>
      </c>
      <c r="AS33" s="99">
        <v>208</v>
      </c>
      <c r="AT33" s="99">
        <v>76</v>
      </c>
    </row>
    <row r="34" spans="1:46" ht="27" x14ac:dyDescent="0.25">
      <c r="A34" s="105"/>
      <c r="B34" s="106" t="s">
        <v>137</v>
      </c>
      <c r="C34" s="107"/>
      <c r="D34" s="108"/>
      <c r="E34" s="108"/>
      <c r="F34" s="108"/>
      <c r="G34" s="108"/>
      <c r="H34" s="108"/>
      <c r="I34" s="108"/>
      <c r="J34" s="109"/>
      <c r="K34" s="107"/>
      <c r="L34" s="108"/>
      <c r="M34" s="108"/>
      <c r="N34" s="108"/>
      <c r="O34" s="108"/>
      <c r="P34" s="108"/>
      <c r="Q34" s="108"/>
      <c r="R34" s="109"/>
      <c r="S34" s="107"/>
      <c r="T34" s="108"/>
      <c r="U34" s="108"/>
      <c r="V34" s="108"/>
      <c r="W34" s="108"/>
      <c r="X34" s="108"/>
      <c r="Y34" s="108"/>
      <c r="Z34" s="109"/>
      <c r="AA34" s="110"/>
      <c r="AB34" s="111"/>
      <c r="AC34" s="112"/>
      <c r="AD34" s="112"/>
      <c r="AE34" s="113"/>
      <c r="AF34" s="113"/>
      <c r="AG34" s="113"/>
      <c r="AH34" s="114"/>
      <c r="AI34" s="115"/>
      <c r="AJ34" s="116"/>
      <c r="AK34" s="117">
        <f t="shared" ref="AK34:AR34" si="5">SUM(AK29:AK33)/AK7</f>
        <v>0</v>
      </c>
      <c r="AL34" s="118">
        <f t="shared" si="5"/>
        <v>0</v>
      </c>
      <c r="AM34" s="117">
        <f t="shared" si="5"/>
        <v>3</v>
      </c>
      <c r="AN34" s="118">
        <f t="shared" si="5"/>
        <v>0</v>
      </c>
      <c r="AO34" s="123">
        <f t="shared" si="5"/>
        <v>6</v>
      </c>
      <c r="AP34" s="118">
        <f t="shared" si="5"/>
        <v>3</v>
      </c>
      <c r="AQ34" s="123">
        <f t="shared" si="5"/>
        <v>7</v>
      </c>
      <c r="AR34" s="124">
        <f t="shared" si="5"/>
        <v>4</v>
      </c>
      <c r="AS34" s="120"/>
      <c r="AT34" s="120"/>
    </row>
    <row r="35" spans="1:46" ht="25.5" x14ac:dyDescent="0.25">
      <c r="A35" s="53" t="s">
        <v>150</v>
      </c>
      <c r="B35" s="70" t="s">
        <v>151</v>
      </c>
      <c r="C35" s="100"/>
      <c r="D35" s="101"/>
      <c r="E35" s="101"/>
      <c r="F35" s="101"/>
      <c r="G35" s="101"/>
      <c r="H35" s="101"/>
      <c r="I35" s="101"/>
      <c r="J35" s="102"/>
      <c r="K35" s="100"/>
      <c r="L35" s="101"/>
      <c r="M35" s="101"/>
      <c r="N35" s="101"/>
      <c r="O35" s="101"/>
      <c r="P35" s="101"/>
      <c r="Q35" s="101"/>
      <c r="R35" s="102"/>
      <c r="S35" s="100"/>
      <c r="T35" s="101"/>
      <c r="U35" s="101"/>
      <c r="V35" s="101"/>
      <c r="W35" s="101"/>
      <c r="X35" s="101"/>
      <c r="Y35" s="101"/>
      <c r="Z35" s="102"/>
      <c r="AA35" s="75"/>
      <c r="AB35" s="125">
        <f>SUM(AB36,AB48)</f>
        <v>3984</v>
      </c>
      <c r="AC35" s="125">
        <f>SUM(AC36, AC48)</f>
        <v>1316</v>
      </c>
      <c r="AD35" s="60">
        <f>SUM(AD36, AD48)</f>
        <v>2668</v>
      </c>
      <c r="AE35" s="61"/>
      <c r="AF35" s="61"/>
      <c r="AG35" s="61"/>
      <c r="AH35" s="78"/>
      <c r="AI35" s="79"/>
      <c r="AJ35" s="80"/>
      <c r="AK35" s="81"/>
      <c r="AL35" s="82"/>
      <c r="AM35" s="81"/>
      <c r="AN35" s="82"/>
      <c r="AO35" s="81"/>
      <c r="AP35" s="82"/>
      <c r="AQ35" s="81"/>
      <c r="AR35" s="83"/>
      <c r="AS35" s="121"/>
      <c r="AT35" s="121"/>
    </row>
    <row r="36" spans="1:46" ht="25.5" x14ac:dyDescent="0.25">
      <c r="A36" s="53" t="s">
        <v>152</v>
      </c>
      <c r="B36" s="70" t="s">
        <v>153</v>
      </c>
      <c r="C36" s="100"/>
      <c r="D36" s="101"/>
      <c r="E36" s="101"/>
      <c r="F36" s="101"/>
      <c r="G36" s="101"/>
      <c r="H36" s="101"/>
      <c r="I36" s="101"/>
      <c r="J36" s="102"/>
      <c r="K36" s="100"/>
      <c r="L36" s="101"/>
      <c r="M36" s="101"/>
      <c r="N36" s="101"/>
      <c r="O36" s="101"/>
      <c r="P36" s="101"/>
      <c r="Q36" s="101"/>
      <c r="R36" s="102"/>
      <c r="S36" s="100"/>
      <c r="T36" s="101"/>
      <c r="U36" s="101"/>
      <c r="V36" s="101"/>
      <c r="W36" s="101"/>
      <c r="X36" s="101"/>
      <c r="Y36" s="101"/>
      <c r="Z36" s="102"/>
      <c r="AA36" s="75"/>
      <c r="AB36" s="125">
        <f>SUM(AB37:AB46)</f>
        <v>1409</v>
      </c>
      <c r="AC36" s="125">
        <f>SUM(AC37:AC46)</f>
        <v>494</v>
      </c>
      <c r="AD36" s="60">
        <f>SUM(AD37:AD46)</f>
        <v>915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2">
        <f>SUM(AS37:AS46)</f>
        <v>1224</v>
      </c>
      <c r="AT36" s="122">
        <f>SUM(AT37:AT46)</f>
        <v>185</v>
      </c>
    </row>
    <row r="37" spans="1:46" ht="25.5" x14ac:dyDescent="0.25">
      <c r="A37" s="85" t="s">
        <v>154</v>
      </c>
      <c r="B37" s="86" t="s">
        <v>136</v>
      </c>
      <c r="C37" s="87"/>
      <c r="D37" s="88"/>
      <c r="E37" s="88"/>
      <c r="F37" s="88"/>
      <c r="G37" s="88"/>
      <c r="H37" s="88"/>
      <c r="I37" s="88"/>
      <c r="J37" s="89"/>
      <c r="K37" s="87"/>
      <c r="L37" s="88"/>
      <c r="M37" s="88"/>
      <c r="N37" s="88"/>
      <c r="O37" s="88"/>
      <c r="P37" s="88"/>
      <c r="Q37" s="88"/>
      <c r="R37" s="89">
        <v>8</v>
      </c>
      <c r="S37" s="87"/>
      <c r="T37" s="88"/>
      <c r="U37" s="88"/>
      <c r="V37" s="88"/>
      <c r="W37" s="88"/>
      <c r="X37" s="88"/>
      <c r="Y37" s="88">
        <v>7</v>
      </c>
      <c r="Z37" s="89"/>
      <c r="AA37" s="90"/>
      <c r="AB37" s="91">
        <f t="shared" ref="AB37:AB46" si="6">AC37+AD37</f>
        <v>185</v>
      </c>
      <c r="AC37" s="92">
        <v>45</v>
      </c>
      <c r="AD37" s="92">
        <v>140</v>
      </c>
      <c r="AE37" s="93">
        <v>44</v>
      </c>
      <c r="AF37" s="93">
        <v>44</v>
      </c>
      <c r="AG37" s="93"/>
      <c r="AH37" s="94" t="s">
        <v>110</v>
      </c>
      <c r="AI37" s="95"/>
      <c r="AJ37" s="96"/>
      <c r="AK37" s="253"/>
      <c r="AL37" s="246"/>
      <c r="AM37" s="253"/>
      <c r="AN37" s="246"/>
      <c r="AO37" s="253"/>
      <c r="AP37" s="246"/>
      <c r="AQ37" s="253">
        <v>64</v>
      </c>
      <c r="AR37" s="250">
        <v>76</v>
      </c>
      <c r="AS37" s="104">
        <f>AB37-AT37</f>
        <v>146</v>
      </c>
      <c r="AT37" s="104">
        <v>39</v>
      </c>
    </row>
    <row r="38" spans="1:46" x14ac:dyDescent="0.25">
      <c r="A38" s="375" t="s">
        <v>155</v>
      </c>
      <c r="B38" s="373" t="s">
        <v>241</v>
      </c>
      <c r="C38" s="377">
        <v>1</v>
      </c>
      <c r="D38" s="371">
        <v>2</v>
      </c>
      <c r="E38" s="88"/>
      <c r="F38" s="88"/>
      <c r="G38" s="88"/>
      <c r="H38" s="88">
        <v>6</v>
      </c>
      <c r="I38" s="88">
        <v>7</v>
      </c>
      <c r="J38" s="89"/>
      <c r="K38" s="87"/>
      <c r="L38" s="88"/>
      <c r="M38" s="88"/>
      <c r="N38" s="88">
        <v>4</v>
      </c>
      <c r="O38" s="88"/>
      <c r="P38" s="88"/>
      <c r="Q38" s="88"/>
      <c r="R38" s="89">
        <v>8</v>
      </c>
      <c r="S38" s="87"/>
      <c r="T38" s="88"/>
      <c r="U38" s="88">
        <v>3</v>
      </c>
      <c r="V38" s="88"/>
      <c r="W38" s="88">
        <v>5</v>
      </c>
      <c r="X38" s="88"/>
      <c r="Y38" s="88"/>
      <c r="Z38" s="89"/>
      <c r="AA38" s="90"/>
      <c r="AB38" s="91">
        <f t="shared" si="6"/>
        <v>456</v>
      </c>
      <c r="AC38" s="92">
        <v>170</v>
      </c>
      <c r="AD38" s="92">
        <f t="shared" ref="AD38:AD46" si="7">SUM(AK38:AR38)</f>
        <v>286</v>
      </c>
      <c r="AE38" s="93">
        <v>16</v>
      </c>
      <c r="AF38" s="93">
        <v>270</v>
      </c>
      <c r="AG38" s="93"/>
      <c r="AH38" s="94" t="s">
        <v>110</v>
      </c>
      <c r="AI38" s="95"/>
      <c r="AJ38" s="96"/>
      <c r="AK38" s="253">
        <v>32</v>
      </c>
      <c r="AL38" s="246">
        <v>40</v>
      </c>
      <c r="AM38" s="253">
        <v>32</v>
      </c>
      <c r="AN38" s="246">
        <v>40</v>
      </c>
      <c r="AO38" s="253">
        <v>32</v>
      </c>
      <c r="AP38" s="246">
        <v>40</v>
      </c>
      <c r="AQ38" s="253">
        <v>32</v>
      </c>
      <c r="AR38" s="248">
        <v>38</v>
      </c>
      <c r="AS38" s="99">
        <v>426</v>
      </c>
      <c r="AT38" s="99">
        <v>30</v>
      </c>
    </row>
    <row r="39" spans="1:46" x14ac:dyDescent="0.25">
      <c r="A39" s="376"/>
      <c r="B39" s="374"/>
      <c r="C39" s="378"/>
      <c r="D39" s="372"/>
      <c r="E39" s="88"/>
      <c r="F39" s="88"/>
      <c r="G39" s="88"/>
      <c r="H39" s="88"/>
      <c r="I39" s="88"/>
      <c r="J39" s="89"/>
      <c r="K39" s="87"/>
      <c r="L39" s="88"/>
      <c r="M39" s="88"/>
      <c r="N39" s="88"/>
      <c r="O39" s="88"/>
      <c r="P39" s="88"/>
      <c r="Q39" s="88"/>
      <c r="R39" s="89"/>
      <c r="S39" s="87"/>
      <c r="T39" s="88"/>
      <c r="U39" s="88"/>
      <c r="V39" s="88"/>
      <c r="W39" s="88"/>
      <c r="X39" s="88"/>
      <c r="Y39" s="88"/>
      <c r="Z39" s="89"/>
      <c r="AA39" s="90"/>
      <c r="AB39" s="91">
        <f t="shared" si="6"/>
        <v>56</v>
      </c>
      <c r="AC39" s="92">
        <v>20</v>
      </c>
      <c r="AD39" s="92">
        <f t="shared" si="7"/>
        <v>36</v>
      </c>
      <c r="AE39" s="93"/>
      <c r="AF39" s="93">
        <v>32</v>
      </c>
      <c r="AG39" s="93"/>
      <c r="AH39" s="94"/>
      <c r="AI39" s="95" t="s">
        <v>147</v>
      </c>
      <c r="AJ39" s="96"/>
      <c r="AK39" s="252">
        <v>16</v>
      </c>
      <c r="AL39" s="260">
        <v>20</v>
      </c>
      <c r="AM39" s="244"/>
      <c r="AN39" s="245"/>
      <c r="AO39" s="244"/>
      <c r="AP39" s="245"/>
      <c r="AQ39" s="244"/>
      <c r="AR39" s="251"/>
      <c r="AS39" s="99"/>
      <c r="AT39" s="99">
        <v>56</v>
      </c>
    </row>
    <row r="40" spans="1:46" x14ac:dyDescent="0.25">
      <c r="A40" s="85" t="s">
        <v>157</v>
      </c>
      <c r="B40" s="86" t="s">
        <v>158</v>
      </c>
      <c r="C40" s="87"/>
      <c r="D40" s="88">
        <v>2</v>
      </c>
      <c r="E40" s="88"/>
      <c r="F40" s="88"/>
      <c r="G40" s="88"/>
      <c r="H40" s="88"/>
      <c r="I40" s="88"/>
      <c r="J40" s="89"/>
      <c r="K40" s="87">
        <v>1</v>
      </c>
      <c r="L40" s="88"/>
      <c r="M40" s="88"/>
      <c r="N40" s="88"/>
      <c r="O40" s="88"/>
      <c r="P40" s="88"/>
      <c r="Q40" s="88"/>
      <c r="R40" s="89"/>
      <c r="S40" s="87"/>
      <c r="T40" s="88"/>
      <c r="U40" s="88"/>
      <c r="V40" s="88"/>
      <c r="W40" s="88"/>
      <c r="X40" s="88"/>
      <c r="Y40" s="88"/>
      <c r="Z40" s="89"/>
      <c r="AA40" s="90"/>
      <c r="AB40" s="91">
        <f t="shared" si="6"/>
        <v>108</v>
      </c>
      <c r="AC40" s="92">
        <v>36</v>
      </c>
      <c r="AD40" s="92">
        <f t="shared" si="7"/>
        <v>72</v>
      </c>
      <c r="AE40" s="92"/>
      <c r="AF40" s="92"/>
      <c r="AG40" s="93"/>
      <c r="AH40" s="94" t="s">
        <v>110</v>
      </c>
      <c r="AI40" s="95"/>
      <c r="AJ40" s="96"/>
      <c r="AK40" s="253">
        <v>32</v>
      </c>
      <c r="AL40" s="246">
        <v>40</v>
      </c>
      <c r="AM40" s="253"/>
      <c r="AN40" s="246"/>
      <c r="AO40" s="253"/>
      <c r="AP40" s="246"/>
      <c r="AQ40" s="253"/>
      <c r="AR40" s="250"/>
      <c r="AS40" s="99">
        <f t="shared" ref="AS40:AS45" si="8">AB40-AT40</f>
        <v>108</v>
      </c>
      <c r="AT40" s="99"/>
    </row>
    <row r="41" spans="1:46" x14ac:dyDescent="0.25">
      <c r="A41" s="85" t="s">
        <v>159</v>
      </c>
      <c r="B41" s="86" t="s">
        <v>160</v>
      </c>
      <c r="C41" s="87"/>
      <c r="D41" s="88"/>
      <c r="E41" s="88"/>
      <c r="F41" s="88"/>
      <c r="G41" s="88"/>
      <c r="H41" s="88"/>
      <c r="I41" s="88"/>
      <c r="J41" s="89"/>
      <c r="K41" s="87"/>
      <c r="L41" s="88"/>
      <c r="M41" s="88"/>
      <c r="N41" s="88">
        <v>4</v>
      </c>
      <c r="O41" s="88"/>
      <c r="P41" s="88"/>
      <c r="Q41" s="88"/>
      <c r="R41" s="89"/>
      <c r="S41" s="87"/>
      <c r="T41" s="88"/>
      <c r="U41" s="88">
        <v>3</v>
      </c>
      <c r="V41" s="88"/>
      <c r="W41" s="88"/>
      <c r="X41" s="88"/>
      <c r="Y41" s="88"/>
      <c r="Z41" s="89"/>
      <c r="AA41" s="90"/>
      <c r="AB41" s="91">
        <f t="shared" si="6"/>
        <v>108</v>
      </c>
      <c r="AC41" s="92">
        <v>36</v>
      </c>
      <c r="AD41" s="92">
        <f t="shared" si="7"/>
        <v>72</v>
      </c>
      <c r="AE41" s="92"/>
      <c r="AF41" s="92"/>
      <c r="AG41" s="93"/>
      <c r="AH41" s="94" t="s">
        <v>110</v>
      </c>
      <c r="AI41" s="95"/>
      <c r="AJ41" s="96"/>
      <c r="AK41" s="253"/>
      <c r="AL41" s="246"/>
      <c r="AM41" s="253">
        <v>32</v>
      </c>
      <c r="AN41" s="246">
        <v>40</v>
      </c>
      <c r="AO41" s="253"/>
      <c r="AP41" s="246"/>
      <c r="AQ41" s="253"/>
      <c r="AR41" s="250"/>
      <c r="AS41" s="99">
        <f t="shared" si="8"/>
        <v>108</v>
      </c>
      <c r="AT41" s="99"/>
    </row>
    <row r="42" spans="1:46" x14ac:dyDescent="0.25">
      <c r="A42" s="85" t="s">
        <v>161</v>
      </c>
      <c r="B42" s="86" t="s">
        <v>248</v>
      </c>
      <c r="C42" s="87"/>
      <c r="D42" s="88"/>
      <c r="E42" s="88"/>
      <c r="F42" s="88"/>
      <c r="G42" s="88"/>
      <c r="H42" s="88"/>
      <c r="I42" s="88">
        <v>7</v>
      </c>
      <c r="J42" s="89"/>
      <c r="K42" s="87"/>
      <c r="L42" s="88"/>
      <c r="M42" s="88"/>
      <c r="N42" s="88"/>
      <c r="O42" s="88"/>
      <c r="P42" s="88">
        <v>6</v>
      </c>
      <c r="Q42" s="88"/>
      <c r="R42" s="369">
        <v>8</v>
      </c>
      <c r="S42" s="87"/>
      <c r="T42" s="88"/>
      <c r="U42" s="88"/>
      <c r="V42" s="88"/>
      <c r="W42" s="88">
        <v>5</v>
      </c>
      <c r="X42" s="88"/>
      <c r="Y42" s="88"/>
      <c r="Z42" s="89"/>
      <c r="AA42" s="90"/>
      <c r="AB42" s="91">
        <f t="shared" si="6"/>
        <v>201</v>
      </c>
      <c r="AC42" s="92">
        <v>78</v>
      </c>
      <c r="AD42" s="92">
        <f t="shared" si="7"/>
        <v>123</v>
      </c>
      <c r="AE42" s="92"/>
      <c r="AF42" s="92"/>
      <c r="AG42" s="93"/>
      <c r="AH42" s="94" t="s">
        <v>110</v>
      </c>
      <c r="AI42" s="95"/>
      <c r="AJ42" s="96"/>
      <c r="AK42" s="253"/>
      <c r="AL42" s="246"/>
      <c r="AM42" s="253"/>
      <c r="AN42" s="246"/>
      <c r="AO42" s="253">
        <v>32</v>
      </c>
      <c r="AP42" s="246">
        <v>40</v>
      </c>
      <c r="AQ42" s="253">
        <v>32</v>
      </c>
      <c r="AR42" s="250">
        <v>19</v>
      </c>
      <c r="AS42" s="99">
        <f t="shared" si="8"/>
        <v>201</v>
      </c>
      <c r="AT42" s="99"/>
    </row>
    <row r="43" spans="1:46" ht="25.5" x14ac:dyDescent="0.25">
      <c r="A43" s="85" t="s">
        <v>162</v>
      </c>
      <c r="B43" s="86" t="s">
        <v>249</v>
      </c>
      <c r="C43" s="87"/>
      <c r="D43" s="88"/>
      <c r="E43" s="88"/>
      <c r="F43" s="88"/>
      <c r="G43" s="88"/>
      <c r="H43" s="88"/>
      <c r="I43" s="88"/>
      <c r="J43" s="89"/>
      <c r="K43" s="87"/>
      <c r="L43" s="88"/>
      <c r="M43" s="88"/>
      <c r="N43" s="88"/>
      <c r="O43" s="88"/>
      <c r="P43" s="88"/>
      <c r="Q43" s="88"/>
      <c r="R43" s="370"/>
      <c r="S43" s="87"/>
      <c r="T43" s="88"/>
      <c r="U43" s="88"/>
      <c r="V43" s="88"/>
      <c r="W43" s="88"/>
      <c r="X43" s="88"/>
      <c r="Y43" s="88"/>
      <c r="Z43" s="89"/>
      <c r="AA43" s="90"/>
      <c r="AB43" s="91">
        <f t="shared" si="6"/>
        <v>57</v>
      </c>
      <c r="AC43" s="92">
        <v>19</v>
      </c>
      <c r="AD43" s="92">
        <f t="shared" si="7"/>
        <v>38</v>
      </c>
      <c r="AE43" s="93">
        <v>9</v>
      </c>
      <c r="AF43" s="93">
        <v>29</v>
      </c>
      <c r="AG43" s="93"/>
      <c r="AH43" s="94" t="s">
        <v>110</v>
      </c>
      <c r="AI43" s="95"/>
      <c r="AJ43" s="96"/>
      <c r="AK43" s="253"/>
      <c r="AL43" s="246"/>
      <c r="AM43" s="253"/>
      <c r="AN43" s="246"/>
      <c r="AO43" s="253"/>
      <c r="AP43" s="246"/>
      <c r="AQ43" s="253"/>
      <c r="AR43" s="250">
        <v>38</v>
      </c>
      <c r="AS43" s="104">
        <f t="shared" si="8"/>
        <v>57</v>
      </c>
      <c r="AT43" s="99"/>
    </row>
    <row r="44" spans="1:46" x14ac:dyDescent="0.25">
      <c r="A44" s="85" t="s">
        <v>163</v>
      </c>
      <c r="B44" s="86" t="s">
        <v>164</v>
      </c>
      <c r="C44" s="87"/>
      <c r="D44" s="88"/>
      <c r="E44" s="88"/>
      <c r="F44" s="88"/>
      <c r="G44" s="88"/>
      <c r="H44" s="88"/>
      <c r="I44" s="88"/>
      <c r="J44" s="89"/>
      <c r="K44" s="87"/>
      <c r="L44" s="88"/>
      <c r="M44" s="88"/>
      <c r="N44" s="88"/>
      <c r="O44" s="88"/>
      <c r="P44" s="88">
        <v>6</v>
      </c>
      <c r="Q44" s="88"/>
      <c r="R44" s="89"/>
      <c r="S44" s="87"/>
      <c r="T44" s="88"/>
      <c r="U44" s="88"/>
      <c r="V44" s="88"/>
      <c r="W44" s="88"/>
      <c r="X44" s="88"/>
      <c r="Y44" s="88"/>
      <c r="Z44" s="89"/>
      <c r="AA44" s="90"/>
      <c r="AB44" s="91">
        <f t="shared" si="6"/>
        <v>76</v>
      </c>
      <c r="AC44" s="92">
        <v>36</v>
      </c>
      <c r="AD44" s="92">
        <f t="shared" si="7"/>
        <v>40</v>
      </c>
      <c r="AE44" s="93">
        <v>38</v>
      </c>
      <c r="AF44" s="93">
        <v>38</v>
      </c>
      <c r="AG44" s="93"/>
      <c r="AH44" s="94" t="s">
        <v>110</v>
      </c>
      <c r="AI44" s="95"/>
      <c r="AJ44" s="96"/>
      <c r="AK44" s="253"/>
      <c r="AL44" s="246"/>
      <c r="AM44" s="253"/>
      <c r="AN44" s="246"/>
      <c r="AO44" s="244"/>
      <c r="AP44" s="260">
        <v>40</v>
      </c>
      <c r="AQ44" s="253"/>
      <c r="AR44" s="250"/>
      <c r="AS44" s="99">
        <f t="shared" si="8"/>
        <v>76</v>
      </c>
      <c r="AT44" s="99"/>
    </row>
    <row r="45" spans="1:46" ht="23.25" customHeight="1" x14ac:dyDescent="0.25">
      <c r="A45" s="85" t="s">
        <v>165</v>
      </c>
      <c r="B45" s="86" t="s">
        <v>166</v>
      </c>
      <c r="C45" s="87"/>
      <c r="D45" s="88"/>
      <c r="E45" s="88"/>
      <c r="F45" s="88"/>
      <c r="G45" s="88"/>
      <c r="H45" s="88"/>
      <c r="I45" s="88"/>
      <c r="J45" s="89"/>
      <c r="K45" s="87"/>
      <c r="L45" s="88"/>
      <c r="M45" s="88"/>
      <c r="N45" s="88"/>
      <c r="O45" s="88">
        <v>5</v>
      </c>
      <c r="P45" s="88"/>
      <c r="Q45" s="88"/>
      <c r="R45" s="89"/>
      <c r="S45" s="87"/>
      <c r="T45" s="88"/>
      <c r="U45" s="88"/>
      <c r="V45" s="88"/>
      <c r="W45" s="88"/>
      <c r="X45" s="88"/>
      <c r="Y45" s="88"/>
      <c r="Z45" s="89"/>
      <c r="AA45" s="90"/>
      <c r="AB45" s="91">
        <f t="shared" si="6"/>
        <v>102</v>
      </c>
      <c r="AC45" s="92">
        <f>ROUNDUP(AD45/2, 0)</f>
        <v>34</v>
      </c>
      <c r="AD45" s="92">
        <f t="shared" si="7"/>
        <v>68</v>
      </c>
      <c r="AE45" s="93">
        <v>32</v>
      </c>
      <c r="AF45" s="93">
        <v>36</v>
      </c>
      <c r="AG45" s="93"/>
      <c r="AH45" s="94" t="s">
        <v>110</v>
      </c>
      <c r="AI45" s="95"/>
      <c r="AJ45" s="96"/>
      <c r="AK45" s="253"/>
      <c r="AL45" s="246"/>
      <c r="AM45" s="253">
        <v>16</v>
      </c>
      <c r="AN45" s="246">
        <v>20</v>
      </c>
      <c r="AO45" s="253">
        <v>32</v>
      </c>
      <c r="AP45" s="246"/>
      <c r="AQ45" s="253"/>
      <c r="AR45" s="250"/>
      <c r="AS45" s="104">
        <f t="shared" si="8"/>
        <v>102</v>
      </c>
      <c r="AT45" s="99"/>
    </row>
    <row r="46" spans="1:46" ht="25.5" x14ac:dyDescent="0.25">
      <c r="A46" s="85" t="s">
        <v>167</v>
      </c>
      <c r="B46" s="86" t="s">
        <v>168</v>
      </c>
      <c r="C46" s="87"/>
      <c r="D46" s="88"/>
      <c r="E46" s="88"/>
      <c r="F46" s="88"/>
      <c r="G46" s="88"/>
      <c r="H46" s="88"/>
      <c r="I46" s="88"/>
      <c r="J46" s="89"/>
      <c r="K46" s="87"/>
      <c r="L46" s="88"/>
      <c r="M46" s="88"/>
      <c r="N46" s="88"/>
      <c r="O46" s="88"/>
      <c r="P46" s="88">
        <v>6</v>
      </c>
      <c r="Q46" s="88"/>
      <c r="R46" s="89"/>
      <c r="S46" s="87"/>
      <c r="T46" s="88"/>
      <c r="U46" s="88"/>
      <c r="V46" s="88"/>
      <c r="W46" s="88"/>
      <c r="X46" s="88"/>
      <c r="Y46" s="88"/>
      <c r="Z46" s="89"/>
      <c r="AA46" s="90"/>
      <c r="AB46" s="91">
        <f t="shared" si="6"/>
        <v>60</v>
      </c>
      <c r="AC46" s="92">
        <v>20</v>
      </c>
      <c r="AD46" s="92">
        <f t="shared" si="7"/>
        <v>40</v>
      </c>
      <c r="AE46" s="93">
        <v>19</v>
      </c>
      <c r="AF46" s="126">
        <v>19</v>
      </c>
      <c r="AG46" s="93"/>
      <c r="AH46" s="94" t="s">
        <v>110</v>
      </c>
      <c r="AI46" s="95"/>
      <c r="AJ46" s="96"/>
      <c r="AK46" s="253"/>
      <c r="AL46" s="246"/>
      <c r="AM46" s="253"/>
      <c r="AN46" s="246"/>
      <c r="AO46" s="253"/>
      <c r="AP46" s="246">
        <v>40</v>
      </c>
      <c r="AQ46" s="253"/>
      <c r="AR46" s="250"/>
      <c r="AS46" s="99"/>
      <c r="AT46" s="104">
        <v>60</v>
      </c>
    </row>
    <row r="47" spans="1:46" ht="27" x14ac:dyDescent="0.25">
      <c r="A47" s="105"/>
      <c r="B47" s="106" t="s">
        <v>137</v>
      </c>
      <c r="C47" s="107"/>
      <c r="D47" s="108"/>
      <c r="E47" s="108"/>
      <c r="F47" s="108"/>
      <c r="G47" s="108"/>
      <c r="H47" s="108"/>
      <c r="I47" s="108"/>
      <c r="J47" s="109"/>
      <c r="K47" s="107"/>
      <c r="L47" s="108"/>
      <c r="M47" s="108"/>
      <c r="N47" s="108"/>
      <c r="O47" s="108"/>
      <c r="P47" s="108"/>
      <c r="Q47" s="108"/>
      <c r="R47" s="109"/>
      <c r="S47" s="107"/>
      <c r="T47" s="108"/>
      <c r="U47" s="108"/>
      <c r="V47" s="108"/>
      <c r="W47" s="108"/>
      <c r="X47" s="108"/>
      <c r="Y47" s="108"/>
      <c r="Z47" s="109"/>
      <c r="AA47" s="110"/>
      <c r="AB47" s="111"/>
      <c r="AC47" s="112"/>
      <c r="AD47" s="112"/>
      <c r="AE47" s="113"/>
      <c r="AF47" s="127"/>
      <c r="AG47" s="113"/>
      <c r="AH47" s="114"/>
      <c r="AI47" s="115"/>
      <c r="AJ47" s="116"/>
      <c r="AK47" s="117">
        <f t="shared" ref="AK47:AR47" si="9">SUM(AK37:AK46)/AK7</f>
        <v>5</v>
      </c>
      <c r="AL47" s="118">
        <f t="shared" si="9"/>
        <v>5</v>
      </c>
      <c r="AM47" s="117">
        <f t="shared" si="9"/>
        <v>5</v>
      </c>
      <c r="AN47" s="118">
        <f t="shared" si="9"/>
        <v>5</v>
      </c>
      <c r="AO47" s="117">
        <f t="shared" si="9"/>
        <v>6</v>
      </c>
      <c r="AP47" s="118">
        <f t="shared" si="9"/>
        <v>8</v>
      </c>
      <c r="AQ47" s="117">
        <f t="shared" si="9"/>
        <v>8</v>
      </c>
      <c r="AR47" s="124">
        <f t="shared" si="9"/>
        <v>9</v>
      </c>
      <c r="AS47" s="120"/>
      <c r="AT47" s="120"/>
    </row>
    <row r="48" spans="1:46" x14ac:dyDescent="0.25">
      <c r="A48" s="53" t="s">
        <v>169</v>
      </c>
      <c r="B48" s="70" t="s">
        <v>170</v>
      </c>
      <c r="C48" s="100"/>
      <c r="D48" s="101"/>
      <c r="E48" s="101"/>
      <c r="F48" s="101"/>
      <c r="G48" s="101"/>
      <c r="H48" s="101"/>
      <c r="I48" s="101"/>
      <c r="J48" s="102"/>
      <c r="K48" s="100"/>
      <c r="L48" s="101"/>
      <c r="M48" s="101"/>
      <c r="N48" s="101"/>
      <c r="O48" s="101"/>
      <c r="P48" s="101"/>
      <c r="Q48" s="101"/>
      <c r="R48" s="102"/>
      <c r="S48" s="100"/>
      <c r="T48" s="101"/>
      <c r="U48" s="101"/>
      <c r="V48" s="101"/>
      <c r="W48" s="101"/>
      <c r="X48" s="101"/>
      <c r="Y48" s="101"/>
      <c r="Z48" s="102"/>
      <c r="AA48" s="75"/>
      <c r="AB48" s="60">
        <f>SUM(AB49,AB67,AB78)</f>
        <v>2575</v>
      </c>
      <c r="AC48" s="60">
        <f>SUM(AC49, AC67, AC78)</f>
        <v>822</v>
      </c>
      <c r="AD48" s="60">
        <f>SUM(AD49, AD67, AD78)</f>
        <v>1753</v>
      </c>
      <c r="AE48" s="61"/>
      <c r="AF48" s="62"/>
      <c r="AG48" s="61"/>
      <c r="AH48" s="78"/>
      <c r="AI48" s="79"/>
      <c r="AJ48" s="80"/>
      <c r="AK48" s="81"/>
      <c r="AL48" s="82"/>
      <c r="AM48" s="81"/>
      <c r="AN48" s="82"/>
      <c r="AO48" s="81"/>
      <c r="AP48" s="82"/>
      <c r="AQ48" s="81"/>
      <c r="AR48" s="83"/>
      <c r="AS48" s="84">
        <f>SUM(AS49, AS67, AS78)</f>
        <v>1972</v>
      </c>
      <c r="AT48" s="84">
        <f>SUM(AT49, AT67, AT78)</f>
        <v>603</v>
      </c>
    </row>
    <row r="49" spans="1:46" ht="25.5" x14ac:dyDescent="0.25">
      <c r="A49" s="128" t="s">
        <v>171</v>
      </c>
      <c r="B49" s="129" t="s">
        <v>172</v>
      </c>
      <c r="C49" s="87"/>
      <c r="D49" s="88"/>
      <c r="E49" s="88"/>
      <c r="F49" s="88"/>
      <c r="G49" s="88"/>
      <c r="H49" s="88"/>
      <c r="I49" s="88"/>
      <c r="J49" s="254">
        <v>8</v>
      </c>
      <c r="K49" s="87"/>
      <c r="L49" s="88"/>
      <c r="M49" s="88"/>
      <c r="N49" s="88"/>
      <c r="O49" s="88"/>
      <c r="P49" s="88"/>
      <c r="Q49" s="88"/>
      <c r="R49" s="89"/>
      <c r="S49" s="87"/>
      <c r="T49" s="88"/>
      <c r="U49" s="88"/>
      <c r="V49" s="88"/>
      <c r="W49" s="88"/>
      <c r="X49" s="88"/>
      <c r="Y49" s="88"/>
      <c r="Z49" s="89"/>
      <c r="AA49" s="90"/>
      <c r="AB49" s="130">
        <f>SUM(AB50,AB55)</f>
        <v>1778</v>
      </c>
      <c r="AC49" s="130">
        <f>SUM(AC50, AC55)</f>
        <v>569</v>
      </c>
      <c r="AD49" s="130">
        <f>SUM(AD50, AD55)</f>
        <v>1209</v>
      </c>
      <c r="AE49" s="131"/>
      <c r="AF49" s="132"/>
      <c r="AG49" s="133"/>
      <c r="AH49" s="94"/>
      <c r="AI49" s="95"/>
      <c r="AJ49" s="96"/>
      <c r="AK49" s="36"/>
      <c r="AL49" s="97"/>
      <c r="AM49" s="36"/>
      <c r="AN49" s="97"/>
      <c r="AO49" s="36"/>
      <c r="AP49" s="97"/>
      <c r="AQ49" s="36"/>
      <c r="AR49" s="98"/>
      <c r="AS49" s="134">
        <f>SUM(AS50, AS55)</f>
        <v>1175</v>
      </c>
      <c r="AT49" s="134">
        <f>SUM(AT50, AT55)</f>
        <v>603</v>
      </c>
    </row>
    <row r="50" spans="1:46" s="135" customFormat="1" ht="27" customHeight="1" x14ac:dyDescent="0.2">
      <c r="A50" s="128" t="s">
        <v>173</v>
      </c>
      <c r="B50" s="129" t="s">
        <v>174</v>
      </c>
      <c r="C50" s="136"/>
      <c r="D50" s="137"/>
      <c r="E50" s="137"/>
      <c r="F50" s="137"/>
      <c r="G50" s="137"/>
      <c r="H50" s="137"/>
      <c r="I50" s="137"/>
      <c r="J50" s="138"/>
      <c r="K50" s="136"/>
      <c r="L50" s="137"/>
      <c r="M50" s="137"/>
      <c r="N50" s="137"/>
      <c r="O50" s="137"/>
      <c r="P50" s="137"/>
      <c r="Q50" s="137"/>
      <c r="R50" s="138"/>
      <c r="S50" s="136"/>
      <c r="T50" s="137"/>
      <c r="U50" s="137"/>
      <c r="V50" s="137"/>
      <c r="W50" s="137"/>
      <c r="X50" s="137"/>
      <c r="Y50" s="137"/>
      <c r="Z50" s="138"/>
      <c r="AA50" s="35"/>
      <c r="AB50" s="130">
        <f>SUM(AB51:AB54)</f>
        <v>1528</v>
      </c>
      <c r="AC50" s="130">
        <f>SUM(AC51:AC54)</f>
        <v>493</v>
      </c>
      <c r="AD50" s="130">
        <f>SUM(AD51:AD54)</f>
        <v>1035</v>
      </c>
      <c r="AE50" s="139"/>
      <c r="AF50" s="140"/>
      <c r="AG50" s="139"/>
      <c r="AH50" s="141"/>
      <c r="AI50" s="142"/>
      <c r="AJ50" s="143"/>
      <c r="AK50" s="261"/>
      <c r="AL50" s="262"/>
      <c r="AM50" s="261"/>
      <c r="AN50" s="262"/>
      <c r="AO50" s="261"/>
      <c r="AP50" s="262"/>
      <c r="AQ50" s="261"/>
      <c r="AR50" s="263"/>
      <c r="AS50" s="134">
        <f>SUM(AS51:AS54)</f>
        <v>925</v>
      </c>
      <c r="AT50" s="134">
        <f>SUM(AT51:AT54)</f>
        <v>603</v>
      </c>
    </row>
    <row r="51" spans="1:46" s="135" customFormat="1" ht="18" customHeight="1" x14ac:dyDescent="0.2">
      <c r="A51" s="128"/>
      <c r="B51" s="86" t="s">
        <v>175</v>
      </c>
      <c r="C51" s="145">
        <v>1</v>
      </c>
      <c r="D51" s="146">
        <v>2</v>
      </c>
      <c r="E51" s="146">
        <v>3</v>
      </c>
      <c r="F51" s="146">
        <v>4</v>
      </c>
      <c r="G51" s="146">
        <v>5</v>
      </c>
      <c r="H51" s="146">
        <v>6</v>
      </c>
      <c r="I51" s="146"/>
      <c r="J51" s="147"/>
      <c r="K51" s="136"/>
      <c r="L51" s="137"/>
      <c r="M51" s="146"/>
      <c r="N51" s="146"/>
      <c r="O51" s="146"/>
      <c r="P51" s="146"/>
      <c r="Q51" s="146"/>
      <c r="R51" s="147"/>
      <c r="S51" s="145"/>
      <c r="T51" s="146"/>
      <c r="U51" s="146"/>
      <c r="V51" s="146"/>
      <c r="W51" s="146"/>
      <c r="X51" s="146"/>
      <c r="Y51" s="146">
        <v>7</v>
      </c>
      <c r="Z51" s="147"/>
      <c r="AA51" s="35"/>
      <c r="AB51" s="91">
        <f>AC51+AD51</f>
        <v>855</v>
      </c>
      <c r="AC51" s="92">
        <v>283</v>
      </c>
      <c r="AD51" s="92">
        <f>SUM(AK51:AR51)</f>
        <v>572</v>
      </c>
      <c r="AE51" s="93"/>
      <c r="AF51" s="93"/>
      <c r="AG51" s="93"/>
      <c r="AH51" s="94"/>
      <c r="AI51" s="95"/>
      <c r="AJ51" s="96" t="s">
        <v>156</v>
      </c>
      <c r="AK51" s="253">
        <v>64</v>
      </c>
      <c r="AL51" s="246">
        <v>80</v>
      </c>
      <c r="AM51" s="253">
        <v>64</v>
      </c>
      <c r="AN51" s="246">
        <v>80</v>
      </c>
      <c r="AO51" s="253">
        <v>64</v>
      </c>
      <c r="AP51" s="246">
        <v>80</v>
      </c>
      <c r="AQ51" s="253">
        <v>64</v>
      </c>
      <c r="AR51" s="250">
        <v>76</v>
      </c>
      <c r="AS51" s="104">
        <v>640</v>
      </c>
      <c r="AT51" s="104">
        <v>215</v>
      </c>
    </row>
    <row r="52" spans="1:46" s="135" customFormat="1" ht="17.25" customHeight="1" x14ac:dyDescent="0.2">
      <c r="A52" s="128"/>
      <c r="B52" s="255" t="s">
        <v>244</v>
      </c>
      <c r="C52" s="136"/>
      <c r="D52" s="137"/>
      <c r="E52" s="137"/>
      <c r="F52" s="137"/>
      <c r="G52" s="137"/>
      <c r="H52" s="88">
        <v>6</v>
      </c>
      <c r="I52" s="88"/>
      <c r="J52" s="89"/>
      <c r="K52" s="87"/>
      <c r="L52" s="88">
        <v>2</v>
      </c>
      <c r="M52" s="88"/>
      <c r="N52" s="88">
        <v>4</v>
      </c>
      <c r="O52" s="146"/>
      <c r="P52" s="146"/>
      <c r="Q52" s="146"/>
      <c r="R52" s="147"/>
      <c r="S52" s="145">
        <v>1</v>
      </c>
      <c r="T52" s="146"/>
      <c r="U52" s="146">
        <v>3</v>
      </c>
      <c r="V52" s="146"/>
      <c r="W52" s="146">
        <v>5</v>
      </c>
      <c r="X52" s="146"/>
      <c r="Y52" s="146">
        <v>7</v>
      </c>
      <c r="Z52" s="147"/>
      <c r="AA52" s="35"/>
      <c r="AB52" s="91">
        <f>AC52+AD52</f>
        <v>233</v>
      </c>
      <c r="AC52" s="92">
        <v>70</v>
      </c>
      <c r="AD52" s="92">
        <f>SUM(AK52:AR52)</f>
        <v>163</v>
      </c>
      <c r="AE52" s="93"/>
      <c r="AF52" s="93"/>
      <c r="AG52" s="93"/>
      <c r="AH52" s="94" t="s">
        <v>110</v>
      </c>
      <c r="AI52" s="95"/>
      <c r="AJ52" s="96"/>
      <c r="AK52" s="253">
        <v>16</v>
      </c>
      <c r="AL52" s="246">
        <v>20</v>
      </c>
      <c r="AM52" s="253">
        <v>16</v>
      </c>
      <c r="AN52" s="246">
        <v>40</v>
      </c>
      <c r="AO52" s="253">
        <v>16</v>
      </c>
      <c r="AP52" s="246">
        <v>20</v>
      </c>
      <c r="AQ52" s="253">
        <v>16</v>
      </c>
      <c r="AR52" s="250">
        <v>19</v>
      </c>
      <c r="AS52" s="104">
        <v>113</v>
      </c>
      <c r="AT52" s="104">
        <v>120</v>
      </c>
    </row>
    <row r="53" spans="1:46" s="135" customFormat="1" ht="18.75" customHeight="1" x14ac:dyDescent="0.2">
      <c r="A53" s="128"/>
      <c r="B53" s="255" t="s">
        <v>179</v>
      </c>
      <c r="C53" s="136"/>
      <c r="D53" s="137"/>
      <c r="E53" s="146"/>
      <c r="F53" s="146"/>
      <c r="G53" s="146"/>
      <c r="H53" s="146"/>
      <c r="I53" s="146"/>
      <c r="J53" s="147"/>
      <c r="K53" s="145"/>
      <c r="L53" s="146"/>
      <c r="M53" s="146"/>
      <c r="N53" s="146"/>
      <c r="O53" s="146"/>
      <c r="P53" s="146"/>
      <c r="Q53" s="146"/>
      <c r="R53" s="147"/>
      <c r="S53" s="145"/>
      <c r="T53" s="146"/>
      <c r="U53" s="146">
        <v>3</v>
      </c>
      <c r="V53" s="146"/>
      <c r="W53" s="146">
        <v>5</v>
      </c>
      <c r="X53" s="146">
        <v>6</v>
      </c>
      <c r="Y53" s="146">
        <v>7</v>
      </c>
      <c r="Z53" s="147"/>
      <c r="AA53" s="242"/>
      <c r="AB53" s="91">
        <f>SUM(AC53:AD53)</f>
        <v>181</v>
      </c>
      <c r="AC53" s="92">
        <v>60</v>
      </c>
      <c r="AD53" s="92">
        <f>SUM(AK53:AR53)</f>
        <v>121</v>
      </c>
      <c r="AE53" s="93"/>
      <c r="AF53" s="93"/>
      <c r="AG53" s="93"/>
      <c r="AH53" s="94" t="s">
        <v>110</v>
      </c>
      <c r="AI53" s="95"/>
      <c r="AJ53" s="96"/>
      <c r="AK53" s="253"/>
      <c r="AL53" s="246"/>
      <c r="AM53" s="253">
        <v>16</v>
      </c>
      <c r="AN53" s="246"/>
      <c r="AO53" s="253">
        <v>16</v>
      </c>
      <c r="AP53" s="246">
        <v>20</v>
      </c>
      <c r="AQ53" s="253">
        <v>32</v>
      </c>
      <c r="AR53" s="250">
        <v>37</v>
      </c>
      <c r="AS53" s="104"/>
      <c r="AT53" s="104">
        <v>181</v>
      </c>
    </row>
    <row r="54" spans="1:46" s="135" customFormat="1" ht="18.75" customHeight="1" x14ac:dyDescent="0.2">
      <c r="A54" s="128"/>
      <c r="B54" s="249" t="s">
        <v>243</v>
      </c>
      <c r="C54" s="136"/>
      <c r="D54" s="137"/>
      <c r="E54" s="146"/>
      <c r="F54" s="146"/>
      <c r="G54" s="146"/>
      <c r="H54" s="146">
        <v>6</v>
      </c>
      <c r="I54" s="146"/>
      <c r="J54" s="147"/>
      <c r="K54" s="145"/>
      <c r="L54" s="146"/>
      <c r="M54" s="146">
        <v>3</v>
      </c>
      <c r="N54" s="146"/>
      <c r="O54" s="146">
        <v>5</v>
      </c>
      <c r="P54" s="146"/>
      <c r="Q54" s="146"/>
      <c r="R54" s="147"/>
      <c r="S54" s="145">
        <v>1</v>
      </c>
      <c r="T54" s="146">
        <v>2</v>
      </c>
      <c r="U54" s="146"/>
      <c r="V54" s="146">
        <v>4</v>
      </c>
      <c r="W54" s="146"/>
      <c r="X54" s="146"/>
      <c r="Y54" s="146">
        <v>7</v>
      </c>
      <c r="Z54" s="147"/>
      <c r="AA54" s="242"/>
      <c r="AB54" s="91">
        <f>AC54+AD54</f>
        <v>259</v>
      </c>
      <c r="AC54" s="92">
        <v>80</v>
      </c>
      <c r="AD54" s="92">
        <f>SUM(AK54:AR54)</f>
        <v>179</v>
      </c>
      <c r="AE54" s="93"/>
      <c r="AF54" s="93"/>
      <c r="AG54" s="93"/>
      <c r="AH54" s="94"/>
      <c r="AI54" s="95"/>
      <c r="AJ54" s="96" t="s">
        <v>156</v>
      </c>
      <c r="AK54" s="253">
        <v>32</v>
      </c>
      <c r="AL54" s="246">
        <v>20</v>
      </c>
      <c r="AM54" s="253">
        <v>16</v>
      </c>
      <c r="AN54" s="246">
        <v>40</v>
      </c>
      <c r="AO54" s="253">
        <v>16</v>
      </c>
      <c r="AP54" s="246">
        <v>20</v>
      </c>
      <c r="AQ54" s="252">
        <v>16</v>
      </c>
      <c r="AR54" s="248">
        <v>19</v>
      </c>
      <c r="AS54" s="104">
        <v>172</v>
      </c>
      <c r="AT54" s="104">
        <v>87</v>
      </c>
    </row>
    <row r="55" spans="1:46" s="135" customFormat="1" ht="24.75" customHeight="1" x14ac:dyDescent="0.2">
      <c r="A55" s="128" t="s">
        <v>176</v>
      </c>
      <c r="B55" s="129" t="s">
        <v>177</v>
      </c>
      <c r="C55" s="136"/>
      <c r="D55" s="137"/>
      <c r="E55" s="137"/>
      <c r="F55" s="137"/>
      <c r="G55" s="137"/>
      <c r="H55" s="137"/>
      <c r="I55" s="137"/>
      <c r="J55" s="138"/>
      <c r="K55" s="136"/>
      <c r="L55" s="137"/>
      <c r="M55" s="137"/>
      <c r="N55" s="137"/>
      <c r="O55" s="137"/>
      <c r="P55" s="137"/>
      <c r="Q55" s="137"/>
      <c r="R55" s="138"/>
      <c r="S55" s="136"/>
      <c r="T55" s="137"/>
      <c r="U55" s="137"/>
      <c r="V55" s="137"/>
      <c r="W55" s="137"/>
      <c r="X55" s="137"/>
      <c r="Y55" s="137"/>
      <c r="Z55" s="138"/>
      <c r="AA55" s="35"/>
      <c r="AB55" s="130">
        <f>SUM(AB56:AB58)</f>
        <v>250</v>
      </c>
      <c r="AC55" s="130">
        <f>SUM(AC56:AC58)</f>
        <v>76</v>
      </c>
      <c r="AD55" s="148">
        <f>SUM(AD56:AD58)</f>
        <v>174</v>
      </c>
      <c r="AE55" s="139"/>
      <c r="AF55" s="139"/>
      <c r="AG55" s="139"/>
      <c r="AH55" s="141"/>
      <c r="AI55" s="142"/>
      <c r="AJ55" s="143"/>
      <c r="AK55" s="261"/>
      <c r="AL55" s="262"/>
      <c r="AM55" s="261"/>
      <c r="AN55" s="262"/>
      <c r="AO55" s="261"/>
      <c r="AP55" s="262"/>
      <c r="AQ55" s="261"/>
      <c r="AR55" s="263"/>
      <c r="AS55" s="134">
        <f>SUM(AS56:AS58)</f>
        <v>250</v>
      </c>
      <c r="AT55" s="134">
        <f>SUM(AT56:AT58)</f>
        <v>0</v>
      </c>
    </row>
    <row r="56" spans="1:46" s="135" customFormat="1" ht="15.75" customHeight="1" x14ac:dyDescent="0.2">
      <c r="A56" s="128"/>
      <c r="B56" s="86" t="s">
        <v>178</v>
      </c>
      <c r="C56" s="136"/>
      <c r="D56" s="137"/>
      <c r="E56" s="137"/>
      <c r="F56" s="137"/>
      <c r="G56" s="137"/>
      <c r="H56" s="137"/>
      <c r="I56" s="137"/>
      <c r="J56" s="138"/>
      <c r="K56" s="136"/>
      <c r="L56" s="137"/>
      <c r="M56" s="137"/>
      <c r="N56" s="137"/>
      <c r="O56" s="88"/>
      <c r="P56" s="88">
        <v>6</v>
      </c>
      <c r="Q56" s="88"/>
      <c r="R56" s="138"/>
      <c r="S56" s="136"/>
      <c r="T56" s="137"/>
      <c r="U56" s="137"/>
      <c r="V56" s="137"/>
      <c r="W56" s="137"/>
      <c r="X56" s="137"/>
      <c r="Y56" s="137"/>
      <c r="Z56" s="138"/>
      <c r="AA56" s="35"/>
      <c r="AB56" s="91">
        <f>AC56+AD56</f>
        <v>102</v>
      </c>
      <c r="AC56" s="92">
        <v>30</v>
      </c>
      <c r="AD56" s="92">
        <f>SUM(AK56:AR56)</f>
        <v>72</v>
      </c>
      <c r="AE56" s="93"/>
      <c r="AF56" s="93"/>
      <c r="AG56" s="93"/>
      <c r="AH56" s="94" t="s">
        <v>110</v>
      </c>
      <c r="AI56" s="95"/>
      <c r="AJ56" s="96"/>
      <c r="AK56" s="253"/>
      <c r="AL56" s="246"/>
      <c r="AM56" s="253"/>
      <c r="AN56" s="246"/>
      <c r="AO56" s="253">
        <v>32</v>
      </c>
      <c r="AP56" s="246">
        <v>40</v>
      </c>
      <c r="AQ56" s="244"/>
      <c r="AR56" s="251"/>
      <c r="AS56" s="104">
        <v>102</v>
      </c>
      <c r="AT56" s="104"/>
    </row>
    <row r="57" spans="1:46" s="135" customFormat="1" ht="16.5" customHeight="1" x14ac:dyDescent="0.2">
      <c r="A57" s="128"/>
      <c r="B57" s="249" t="s">
        <v>242</v>
      </c>
      <c r="C57" s="136"/>
      <c r="D57" s="137"/>
      <c r="E57" s="137"/>
      <c r="F57" s="137"/>
      <c r="G57" s="137"/>
      <c r="H57" s="137"/>
      <c r="I57" s="137"/>
      <c r="J57" s="138"/>
      <c r="K57" s="136"/>
      <c r="L57" s="137"/>
      <c r="M57" s="137"/>
      <c r="N57" s="137"/>
      <c r="O57" s="88"/>
      <c r="P57" s="88"/>
      <c r="Q57" s="371">
        <v>7</v>
      </c>
      <c r="R57" s="138"/>
      <c r="S57" s="136"/>
      <c r="T57" s="146"/>
      <c r="U57" s="146"/>
      <c r="V57" s="146"/>
      <c r="W57" s="146"/>
      <c r="X57" s="146"/>
      <c r="Y57" s="146"/>
      <c r="Z57" s="147"/>
      <c r="AA57" s="35"/>
      <c r="AB57" s="91">
        <f>AC57+AD57</f>
        <v>48</v>
      </c>
      <c r="AC57" s="92">
        <v>16</v>
      </c>
      <c r="AD57" s="92">
        <f>SUM(AK57:AR57)</f>
        <v>32</v>
      </c>
      <c r="AE57" s="93"/>
      <c r="AF57" s="93"/>
      <c r="AG57" s="93"/>
      <c r="AH57" s="94" t="s">
        <v>110</v>
      </c>
      <c r="AI57" s="95"/>
      <c r="AJ57" s="96"/>
      <c r="AK57" s="253"/>
      <c r="AL57" s="246"/>
      <c r="AM57" s="253"/>
      <c r="AN57" s="246"/>
      <c r="AO57" s="252"/>
      <c r="AP57" s="264"/>
      <c r="AQ57" s="253">
        <v>32</v>
      </c>
      <c r="AR57" s="248"/>
      <c r="AS57" s="104">
        <v>48</v>
      </c>
      <c r="AT57" s="104"/>
    </row>
    <row r="58" spans="1:46" s="135" customFormat="1" ht="16.5" customHeight="1" x14ac:dyDescent="0.2">
      <c r="A58" s="128"/>
      <c r="B58" s="249" t="s">
        <v>240</v>
      </c>
      <c r="C58" s="136"/>
      <c r="D58" s="137"/>
      <c r="E58" s="146"/>
      <c r="F58" s="146"/>
      <c r="G58" s="146"/>
      <c r="H58" s="146"/>
      <c r="I58" s="146"/>
      <c r="J58" s="147"/>
      <c r="K58" s="145"/>
      <c r="L58" s="146"/>
      <c r="M58" s="146"/>
      <c r="N58" s="146"/>
      <c r="O58" s="146"/>
      <c r="P58" s="146"/>
      <c r="Q58" s="372"/>
      <c r="R58" s="147"/>
      <c r="S58" s="145"/>
      <c r="T58" s="146"/>
      <c r="U58" s="146"/>
      <c r="V58" s="146"/>
      <c r="W58" s="146"/>
      <c r="X58" s="146"/>
      <c r="Y58" s="146"/>
      <c r="Z58" s="147"/>
      <c r="AA58" s="35"/>
      <c r="AB58" s="91">
        <f>AC58+AD58</f>
        <v>100</v>
      </c>
      <c r="AC58" s="92">
        <v>30</v>
      </c>
      <c r="AD58" s="92">
        <f>SUM(AK58:AR58)</f>
        <v>70</v>
      </c>
      <c r="AE58" s="93"/>
      <c r="AF58" s="93"/>
      <c r="AG58" s="93"/>
      <c r="AH58" s="94" t="s">
        <v>110</v>
      </c>
      <c r="AI58" s="95"/>
      <c r="AJ58" s="96"/>
      <c r="AK58" s="253"/>
      <c r="AL58" s="246"/>
      <c r="AM58" s="253"/>
      <c r="AN58" s="246"/>
      <c r="AO58" s="253"/>
      <c r="AP58" s="246"/>
      <c r="AQ58" s="252">
        <v>32</v>
      </c>
      <c r="AR58" s="248">
        <v>38</v>
      </c>
      <c r="AS58" s="104">
        <v>100</v>
      </c>
      <c r="AT58" s="104"/>
    </row>
    <row r="59" spans="1:46" ht="27" x14ac:dyDescent="0.25">
      <c r="A59" s="105"/>
      <c r="B59" s="106" t="s">
        <v>137</v>
      </c>
      <c r="C59" s="107"/>
      <c r="D59" s="108"/>
      <c r="E59" s="108"/>
      <c r="F59" s="108"/>
      <c r="G59" s="108"/>
      <c r="H59" s="108"/>
      <c r="I59" s="108"/>
      <c r="J59" s="109"/>
      <c r="K59" s="107"/>
      <c r="L59" s="108"/>
      <c r="M59" s="108"/>
      <c r="N59" s="108"/>
      <c r="O59" s="108"/>
      <c r="P59" s="108"/>
      <c r="Q59" s="108"/>
      <c r="R59" s="109"/>
      <c r="S59" s="107"/>
      <c r="T59" s="108"/>
      <c r="U59" s="108"/>
      <c r="V59" s="108"/>
      <c r="W59" s="108"/>
      <c r="X59" s="108"/>
      <c r="Y59" s="108"/>
      <c r="Z59" s="109"/>
      <c r="AA59" s="110"/>
      <c r="AB59" s="111"/>
      <c r="AC59" s="112"/>
      <c r="AD59" s="112"/>
      <c r="AE59" s="113"/>
      <c r="AF59" s="113"/>
      <c r="AG59" s="113"/>
      <c r="AH59" s="114"/>
      <c r="AI59" s="115"/>
      <c r="AJ59" s="116"/>
      <c r="AK59" s="117">
        <f t="shared" ref="AK59:AR59" si="10">SUM(AK49:AK58)/AK7</f>
        <v>7</v>
      </c>
      <c r="AL59" s="118">
        <f t="shared" si="10"/>
        <v>6</v>
      </c>
      <c r="AM59" s="117">
        <f t="shared" si="10"/>
        <v>7</v>
      </c>
      <c r="AN59" s="118">
        <f t="shared" si="10"/>
        <v>8</v>
      </c>
      <c r="AO59" s="117">
        <f t="shared" si="10"/>
        <v>9</v>
      </c>
      <c r="AP59" s="118">
        <f t="shared" si="10"/>
        <v>9</v>
      </c>
      <c r="AQ59" s="117">
        <f t="shared" si="10"/>
        <v>12</v>
      </c>
      <c r="AR59" s="124">
        <f t="shared" si="10"/>
        <v>9.9473684210526319</v>
      </c>
      <c r="AS59" s="120"/>
      <c r="AT59" s="120"/>
    </row>
    <row r="60" spans="1:46" s="135" customFormat="1" ht="12.75" x14ac:dyDescent="0.2">
      <c r="A60" s="53" t="s">
        <v>180</v>
      </c>
      <c r="B60" s="70" t="s">
        <v>181</v>
      </c>
      <c r="C60" s="150"/>
      <c r="D60" s="151"/>
      <c r="E60" s="151"/>
      <c r="F60" s="151"/>
      <c r="G60" s="151"/>
      <c r="H60" s="151"/>
      <c r="I60" s="151"/>
      <c r="J60" s="152"/>
      <c r="K60" s="150"/>
      <c r="L60" s="151"/>
      <c r="M60" s="151"/>
      <c r="N60" s="151"/>
      <c r="O60" s="151"/>
      <c r="P60" s="151"/>
      <c r="Q60" s="151"/>
      <c r="R60" s="152"/>
      <c r="S60" s="150"/>
      <c r="T60" s="151"/>
      <c r="U60" s="151"/>
      <c r="V60" s="151"/>
      <c r="W60" s="151"/>
      <c r="X60" s="151"/>
      <c r="Y60" s="151"/>
      <c r="Z60" s="152"/>
      <c r="AA60" s="59"/>
      <c r="AB60" s="60">
        <f>SUM(AB61:AB63)</f>
        <v>921</v>
      </c>
      <c r="AC60" s="60">
        <f>SUM(AC61:AC63)</f>
        <v>307</v>
      </c>
      <c r="AD60" s="60">
        <f>SUM(AD61:AD63)</f>
        <v>614</v>
      </c>
      <c r="AE60" s="61"/>
      <c r="AF60" s="61"/>
      <c r="AG60" s="61"/>
      <c r="AH60" s="63"/>
      <c r="AI60" s="64"/>
      <c r="AJ60" s="65"/>
      <c r="AK60" s="60"/>
      <c r="AL60" s="66"/>
      <c r="AM60" s="60"/>
      <c r="AN60" s="66"/>
      <c r="AO60" s="60"/>
      <c r="AP60" s="66"/>
      <c r="AQ60" s="60"/>
      <c r="AR60" s="67"/>
      <c r="AS60" s="84">
        <f>SUM(AS61:AS63)</f>
        <v>921</v>
      </c>
      <c r="AT60" s="68">
        <f>SUM(AT61:AT63)</f>
        <v>0</v>
      </c>
    </row>
    <row r="61" spans="1:46" s="32" customFormat="1" ht="12.75" x14ac:dyDescent="0.2">
      <c r="A61" s="85" t="s">
        <v>183</v>
      </c>
      <c r="B61" s="86" t="s">
        <v>179</v>
      </c>
      <c r="C61" s="87"/>
      <c r="D61" s="88"/>
      <c r="E61" s="88"/>
      <c r="F61" s="88"/>
      <c r="G61" s="88"/>
      <c r="H61" s="88"/>
      <c r="I61" s="88"/>
      <c r="J61" s="89"/>
      <c r="K61" s="87"/>
      <c r="L61" s="88"/>
      <c r="M61" s="88"/>
      <c r="N61" s="88"/>
      <c r="O61" s="88"/>
      <c r="P61" s="88"/>
      <c r="Q61" s="88"/>
      <c r="R61" s="89">
        <v>8</v>
      </c>
      <c r="S61" s="87">
        <v>1</v>
      </c>
      <c r="T61" s="88">
        <v>2</v>
      </c>
      <c r="U61" s="88">
        <v>3</v>
      </c>
      <c r="V61" s="88">
        <v>4</v>
      </c>
      <c r="W61" s="88">
        <v>5</v>
      </c>
      <c r="X61" s="88">
        <v>6</v>
      </c>
      <c r="Y61" s="88">
        <v>7</v>
      </c>
      <c r="Z61" s="89"/>
      <c r="AA61" s="90"/>
      <c r="AB61" s="154">
        <f>AC61+AD61</f>
        <v>651</v>
      </c>
      <c r="AC61" s="37">
        <v>200</v>
      </c>
      <c r="AD61" s="37">
        <f>SUM(AK61:AR61)</f>
        <v>451</v>
      </c>
      <c r="AE61" s="98"/>
      <c r="AF61" s="98"/>
      <c r="AG61" s="98"/>
      <c r="AH61" s="94" t="s">
        <v>110</v>
      </c>
      <c r="AI61" s="95"/>
      <c r="AJ61" s="96"/>
      <c r="AK61" s="253">
        <v>64</v>
      </c>
      <c r="AL61" s="246">
        <v>80</v>
      </c>
      <c r="AM61" s="253">
        <v>48</v>
      </c>
      <c r="AN61" s="246">
        <v>80</v>
      </c>
      <c r="AO61" s="253">
        <v>48</v>
      </c>
      <c r="AP61" s="246">
        <v>60</v>
      </c>
      <c r="AQ61" s="253">
        <v>32</v>
      </c>
      <c r="AR61" s="248">
        <v>39</v>
      </c>
      <c r="AS61" s="153">
        <v>651</v>
      </c>
      <c r="AT61" s="120"/>
    </row>
    <row r="62" spans="1:46" s="32" customFormat="1" ht="25.5" x14ac:dyDescent="0.2">
      <c r="A62" s="85" t="s">
        <v>184</v>
      </c>
      <c r="B62" s="86" t="s">
        <v>185</v>
      </c>
      <c r="C62" s="87"/>
      <c r="D62" s="88"/>
      <c r="E62" s="88"/>
      <c r="F62" s="88"/>
      <c r="G62" s="88"/>
      <c r="H62" s="88"/>
      <c r="I62" s="88"/>
      <c r="J62" s="89"/>
      <c r="K62" s="87"/>
      <c r="L62" s="88"/>
      <c r="M62" s="88"/>
      <c r="N62" s="88"/>
      <c r="O62" s="88"/>
      <c r="P62" s="88">
        <v>6</v>
      </c>
      <c r="Q62" s="88"/>
      <c r="R62" s="89"/>
      <c r="S62" s="87">
        <v>1</v>
      </c>
      <c r="T62" s="88">
        <v>2</v>
      </c>
      <c r="U62" s="88">
        <v>3</v>
      </c>
      <c r="V62" s="88">
        <v>4</v>
      </c>
      <c r="W62" s="88">
        <v>5</v>
      </c>
      <c r="X62" s="88"/>
      <c r="Y62" s="88"/>
      <c r="Z62" s="89"/>
      <c r="AA62" s="90"/>
      <c r="AB62" s="154">
        <f>AC62+AD62</f>
        <v>178</v>
      </c>
      <c r="AC62" s="37">
        <v>70</v>
      </c>
      <c r="AD62" s="37">
        <f>SUM(AK62:AR62)</f>
        <v>108</v>
      </c>
      <c r="AE62" s="98"/>
      <c r="AF62" s="98"/>
      <c r="AG62" s="98"/>
      <c r="AH62" s="94" t="s">
        <v>110</v>
      </c>
      <c r="AI62" s="155"/>
      <c r="AJ62" s="96"/>
      <c r="AK62" s="253">
        <v>16</v>
      </c>
      <c r="AL62" s="246">
        <v>20</v>
      </c>
      <c r="AM62" s="253">
        <v>16</v>
      </c>
      <c r="AN62" s="246">
        <v>20</v>
      </c>
      <c r="AO62" s="253">
        <v>16</v>
      </c>
      <c r="AP62" s="246">
        <v>20</v>
      </c>
      <c r="AQ62" s="253"/>
      <c r="AR62" s="250"/>
      <c r="AS62" s="153">
        <v>178</v>
      </c>
      <c r="AT62" s="120"/>
    </row>
    <row r="63" spans="1:46" s="32" customFormat="1" ht="25.5" x14ac:dyDescent="0.2">
      <c r="A63" s="85" t="s">
        <v>186</v>
      </c>
      <c r="B63" s="86" t="s">
        <v>247</v>
      </c>
      <c r="C63" s="87"/>
      <c r="D63" s="88"/>
      <c r="E63" s="88"/>
      <c r="F63" s="88"/>
      <c r="G63" s="88"/>
      <c r="H63" s="88"/>
      <c r="I63" s="88"/>
      <c r="J63" s="89"/>
      <c r="K63" s="87"/>
      <c r="L63" s="88"/>
      <c r="M63" s="88"/>
      <c r="N63" s="88"/>
      <c r="O63" s="88"/>
      <c r="P63" s="88"/>
      <c r="Q63" s="88"/>
      <c r="R63" s="89">
        <v>8</v>
      </c>
      <c r="S63" s="87"/>
      <c r="T63" s="88"/>
      <c r="U63" s="88"/>
      <c r="V63" s="88"/>
      <c r="W63" s="88"/>
      <c r="X63" s="88">
        <v>6</v>
      </c>
      <c r="Y63" s="88">
        <v>7</v>
      </c>
      <c r="Z63" s="89"/>
      <c r="AA63" s="90"/>
      <c r="AB63" s="154">
        <f>AC63+AD63</f>
        <v>92</v>
      </c>
      <c r="AC63" s="37">
        <v>37</v>
      </c>
      <c r="AD63" s="37">
        <f>SUM(AK63:AR63)</f>
        <v>55</v>
      </c>
      <c r="AE63" s="98"/>
      <c r="AF63" s="98"/>
      <c r="AG63" s="98"/>
      <c r="AH63" s="94" t="s">
        <v>110</v>
      </c>
      <c r="AI63" s="95"/>
      <c r="AJ63" s="96"/>
      <c r="AK63" s="253"/>
      <c r="AL63" s="246"/>
      <c r="AM63" s="253"/>
      <c r="AN63" s="246"/>
      <c r="AO63" s="253"/>
      <c r="AP63" s="246">
        <v>20</v>
      </c>
      <c r="AQ63" s="253">
        <v>16</v>
      </c>
      <c r="AR63" s="250">
        <v>19</v>
      </c>
      <c r="AS63" s="153">
        <v>92</v>
      </c>
      <c r="AT63" s="120"/>
    </row>
    <row r="64" spans="1:46" ht="27" x14ac:dyDescent="0.25">
      <c r="A64" s="105"/>
      <c r="B64" s="106" t="s">
        <v>137</v>
      </c>
      <c r="C64" s="107"/>
      <c r="D64" s="108"/>
      <c r="E64" s="108"/>
      <c r="F64" s="108"/>
      <c r="G64" s="108"/>
      <c r="H64" s="108"/>
      <c r="I64" s="108"/>
      <c r="J64" s="109"/>
      <c r="K64" s="107"/>
      <c r="L64" s="108"/>
      <c r="M64" s="108"/>
      <c r="N64" s="108"/>
      <c r="O64" s="108"/>
      <c r="P64" s="108"/>
      <c r="Q64" s="108"/>
      <c r="R64" s="109"/>
      <c r="S64" s="107"/>
      <c r="T64" s="108"/>
      <c r="U64" s="108"/>
      <c r="V64" s="108"/>
      <c r="W64" s="108"/>
      <c r="X64" s="108"/>
      <c r="Y64" s="108"/>
      <c r="Z64" s="109"/>
      <c r="AA64" s="110"/>
      <c r="AB64" s="111"/>
      <c r="AC64" s="112"/>
      <c r="AD64" s="112"/>
      <c r="AE64" s="113"/>
      <c r="AF64" s="113"/>
      <c r="AG64" s="113"/>
      <c r="AH64" s="114"/>
      <c r="AI64" s="115"/>
      <c r="AJ64" s="116"/>
      <c r="AK64" s="117">
        <f>SUM(AK61:AK63)/16</f>
        <v>5</v>
      </c>
      <c r="AL64" s="118">
        <f>SUM(AL61:AL63)/20</f>
        <v>5</v>
      </c>
      <c r="AM64" s="117">
        <f>SUM(AM61:AM63)/16</f>
        <v>4</v>
      </c>
      <c r="AN64" s="118">
        <f>SUM(AN61:AN63)/20</f>
        <v>5</v>
      </c>
      <c r="AO64" s="117">
        <f>SUM(AO61:AO63)/16</f>
        <v>4</v>
      </c>
      <c r="AP64" s="118">
        <f>SUM(AP61:AP63)/20</f>
        <v>5</v>
      </c>
      <c r="AQ64" s="117">
        <f>SUM(AQ61:AQ63)/16</f>
        <v>3</v>
      </c>
      <c r="AR64" s="124">
        <f>SUM(AR61:AR63)/19</f>
        <v>3.0526315789473686</v>
      </c>
      <c r="AS64" s="120"/>
      <c r="AT64" s="120"/>
    </row>
    <row r="65" spans="1:46" s="156" customFormat="1" ht="42.75" customHeight="1" x14ac:dyDescent="0.2">
      <c r="A65" s="157" t="s">
        <v>187</v>
      </c>
      <c r="B65" s="158" t="s">
        <v>188</v>
      </c>
      <c r="C65" s="159"/>
      <c r="D65" s="160"/>
      <c r="E65" s="160"/>
      <c r="F65" s="160"/>
      <c r="G65" s="160"/>
      <c r="H65" s="160"/>
      <c r="I65" s="160"/>
      <c r="J65" s="161"/>
      <c r="K65" s="159"/>
      <c r="L65" s="160"/>
      <c r="M65" s="160"/>
      <c r="N65" s="160"/>
      <c r="O65" s="160"/>
      <c r="P65" s="160"/>
      <c r="Q65" s="160"/>
      <c r="R65" s="161"/>
      <c r="S65" s="159"/>
      <c r="T65" s="160"/>
      <c r="U65" s="160"/>
      <c r="V65" s="160"/>
      <c r="W65" s="160"/>
      <c r="X65" s="160"/>
      <c r="Y65" s="160"/>
      <c r="Z65" s="161"/>
      <c r="AA65" s="162"/>
      <c r="AB65" s="163" t="str">
        <f>AB66</f>
        <v>4 нед</v>
      </c>
      <c r="AC65" s="163">
        <f>SUM(AC66)</f>
        <v>0</v>
      </c>
      <c r="AD65" s="163">
        <f>SUM(AD66)</f>
        <v>144</v>
      </c>
      <c r="AE65" s="164"/>
      <c r="AF65" s="164"/>
      <c r="AG65" s="164"/>
      <c r="AH65" s="165"/>
      <c r="AI65" s="166"/>
      <c r="AJ65" s="167"/>
      <c r="AK65" s="163"/>
      <c r="AL65" s="168"/>
      <c r="AM65" s="163"/>
      <c r="AN65" s="168"/>
      <c r="AO65" s="163"/>
      <c r="AP65" s="168"/>
      <c r="AQ65" s="163"/>
      <c r="AR65" s="169"/>
      <c r="AS65" s="170"/>
      <c r="AT65" s="170"/>
    </row>
    <row r="66" spans="1:46" s="171" customFormat="1" ht="12.75" x14ac:dyDescent="0.2">
      <c r="A66" s="172" t="s">
        <v>189</v>
      </c>
      <c r="B66" s="173" t="s">
        <v>190</v>
      </c>
      <c r="C66" s="174"/>
      <c r="D66" s="175"/>
      <c r="E66" s="175"/>
      <c r="F66" s="175"/>
      <c r="G66" s="175"/>
      <c r="H66" s="175"/>
      <c r="I66" s="175"/>
      <c r="J66" s="176"/>
      <c r="K66" s="174"/>
      <c r="L66" s="175"/>
      <c r="M66" s="175"/>
      <c r="N66" s="175"/>
      <c r="O66" s="175"/>
      <c r="P66" s="175"/>
      <c r="Q66" s="175"/>
      <c r="R66" s="176">
        <v>8</v>
      </c>
      <c r="S66" s="174"/>
      <c r="T66" s="175">
        <v>2</v>
      </c>
      <c r="U66" s="175"/>
      <c r="V66" s="175">
        <v>4</v>
      </c>
      <c r="W66" s="175"/>
      <c r="X66" s="175">
        <v>6</v>
      </c>
      <c r="Y66" s="175"/>
      <c r="Z66" s="176"/>
      <c r="AA66" s="177"/>
      <c r="AB66" s="178" t="str">
        <f>CONCATENATE(SUM(AD66)/36, " нед")</f>
        <v>4 нед</v>
      </c>
      <c r="AC66" s="179"/>
      <c r="AD66" s="179">
        <f>SUM(AK66:AR66)</f>
        <v>144</v>
      </c>
      <c r="AE66" s="93">
        <f>AD66-AF66</f>
        <v>0</v>
      </c>
      <c r="AF66" s="93">
        <v>144</v>
      </c>
      <c r="AG66" s="180"/>
      <c r="AH66" s="181" t="s">
        <v>110</v>
      </c>
      <c r="AI66" s="182" t="s">
        <v>147</v>
      </c>
      <c r="AJ66" s="183" t="s">
        <v>156</v>
      </c>
      <c r="AK66" s="178">
        <v>18</v>
      </c>
      <c r="AL66" s="184">
        <v>18</v>
      </c>
      <c r="AM66" s="178">
        <v>18</v>
      </c>
      <c r="AN66" s="184">
        <v>18</v>
      </c>
      <c r="AO66" s="178">
        <v>18</v>
      </c>
      <c r="AP66" s="184">
        <v>18</v>
      </c>
      <c r="AQ66" s="178">
        <v>18</v>
      </c>
      <c r="AR66" s="180">
        <v>18</v>
      </c>
      <c r="AS66" s="185"/>
      <c r="AT66" s="185"/>
    </row>
    <row r="67" spans="1:46" s="135" customFormat="1" ht="24" customHeight="1" x14ac:dyDescent="0.2">
      <c r="A67" s="128" t="s">
        <v>191</v>
      </c>
      <c r="B67" s="129" t="s">
        <v>192</v>
      </c>
      <c r="C67" s="136"/>
      <c r="D67" s="137"/>
      <c r="E67" s="137"/>
      <c r="F67" s="137"/>
      <c r="G67" s="137"/>
      <c r="H67" s="137"/>
      <c r="I67" s="137"/>
      <c r="J67" s="138"/>
      <c r="K67" s="136"/>
      <c r="L67" s="137"/>
      <c r="M67" s="137"/>
      <c r="N67" s="137"/>
      <c r="O67" s="137"/>
      <c r="P67" s="137"/>
      <c r="Q67" s="137"/>
      <c r="R67" s="138"/>
      <c r="S67" s="136"/>
      <c r="T67" s="137"/>
      <c r="U67" s="137"/>
      <c r="V67" s="137"/>
      <c r="W67" s="137"/>
      <c r="X67" s="137"/>
      <c r="Y67" s="137"/>
      <c r="Z67" s="138"/>
      <c r="AA67" s="35"/>
      <c r="AB67" s="130">
        <f>SUM(AB68, AB70)</f>
        <v>317</v>
      </c>
      <c r="AC67" s="130">
        <f>SUM(AC68, AC70)</f>
        <v>97</v>
      </c>
      <c r="AD67" s="130">
        <f>SUM(AD68, AD70)</f>
        <v>220</v>
      </c>
      <c r="AE67" s="139"/>
      <c r="AF67" s="139"/>
      <c r="AG67" s="139"/>
      <c r="AH67" s="141"/>
      <c r="AI67" s="142"/>
      <c r="AJ67" s="143"/>
      <c r="AK67" s="38"/>
      <c r="AL67" s="40"/>
      <c r="AM67" s="38"/>
      <c r="AN67" s="40"/>
      <c r="AO67" s="38"/>
      <c r="AP67" s="40"/>
      <c r="AQ67" s="38"/>
      <c r="AR67" s="144"/>
      <c r="AS67" s="186">
        <f>SUM(AS68, AS70)</f>
        <v>317</v>
      </c>
      <c r="AT67" s="186">
        <f>SUM(AT68,AT70)</f>
        <v>0</v>
      </c>
    </row>
    <row r="68" spans="1:46" s="135" customFormat="1" ht="38.25" x14ac:dyDescent="0.2">
      <c r="A68" s="128" t="s">
        <v>193</v>
      </c>
      <c r="B68" s="129" t="s">
        <v>194</v>
      </c>
      <c r="C68" s="136"/>
      <c r="D68" s="137"/>
      <c r="E68" s="137"/>
      <c r="F68" s="137"/>
      <c r="G68" s="137"/>
      <c r="H68" s="137"/>
      <c r="I68" s="137"/>
      <c r="J68" s="138"/>
      <c r="K68" s="136"/>
      <c r="L68" s="137"/>
      <c r="M68" s="137"/>
      <c r="N68" s="137"/>
      <c r="O68" s="137"/>
      <c r="P68" s="137"/>
      <c r="Q68" s="137"/>
      <c r="R68" s="138"/>
      <c r="S68" s="136"/>
      <c r="T68" s="137"/>
      <c r="U68" s="137"/>
      <c r="V68" s="137"/>
      <c r="W68" s="137"/>
      <c r="X68" s="137"/>
      <c r="Y68" s="137"/>
      <c r="Z68" s="138"/>
      <c r="AA68" s="35"/>
      <c r="AB68" s="130">
        <f>SUM(AB69)</f>
        <v>60</v>
      </c>
      <c r="AC68" s="130">
        <f>SUM(AC69)</f>
        <v>20</v>
      </c>
      <c r="AD68" s="130">
        <f>SUM(AD69)</f>
        <v>40</v>
      </c>
      <c r="AE68" s="139"/>
      <c r="AF68" s="139"/>
      <c r="AG68" s="139"/>
      <c r="AH68" s="141"/>
      <c r="AI68" s="142"/>
      <c r="AJ68" s="143"/>
      <c r="AK68" s="38"/>
      <c r="AL68" s="40"/>
      <c r="AM68" s="38"/>
      <c r="AN68" s="40"/>
      <c r="AO68" s="38"/>
      <c r="AP68" s="40"/>
      <c r="AQ68" s="38"/>
      <c r="AR68" s="144"/>
      <c r="AS68" s="186">
        <v>60</v>
      </c>
      <c r="AT68" s="187"/>
    </row>
    <row r="69" spans="1:46" ht="38.25" x14ac:dyDescent="0.25">
      <c r="A69" s="85"/>
      <c r="B69" s="86" t="s">
        <v>194</v>
      </c>
      <c r="C69" s="87"/>
      <c r="D69" s="88"/>
      <c r="E69" s="88"/>
      <c r="F69" s="88"/>
      <c r="G69" s="88"/>
      <c r="H69" s="88"/>
      <c r="I69" s="88"/>
      <c r="J69" s="89"/>
      <c r="K69" s="87"/>
      <c r="L69" s="88"/>
      <c r="M69" s="88"/>
      <c r="N69" s="88">
        <v>4</v>
      </c>
      <c r="O69" s="88"/>
      <c r="P69" s="88"/>
      <c r="Q69" s="88"/>
      <c r="R69" s="89"/>
      <c r="S69" s="87"/>
      <c r="T69" s="88"/>
      <c r="U69" s="88"/>
      <c r="V69" s="88"/>
      <c r="W69" s="88"/>
      <c r="X69" s="88"/>
      <c r="Y69" s="88"/>
      <c r="Z69" s="89"/>
      <c r="AA69" s="90"/>
      <c r="AB69" s="91">
        <f>AC69+AD69</f>
        <v>60</v>
      </c>
      <c r="AC69" s="92">
        <f>ROUNDUP(AD69/2, 0)</f>
        <v>20</v>
      </c>
      <c r="AD69" s="92">
        <f>SUM(AK69:AR69)</f>
        <v>40</v>
      </c>
      <c r="AE69" s="93"/>
      <c r="AF69" s="93"/>
      <c r="AG69" s="93"/>
      <c r="AH69" s="94" t="s">
        <v>110</v>
      </c>
      <c r="AI69" s="95"/>
      <c r="AJ69" s="96"/>
      <c r="AK69" s="36"/>
      <c r="AL69" s="97"/>
      <c r="AM69" s="36"/>
      <c r="AN69" s="246">
        <v>40</v>
      </c>
      <c r="AO69" s="36"/>
      <c r="AP69" s="97"/>
      <c r="AQ69" s="36"/>
      <c r="AR69" s="98"/>
      <c r="AS69" s="104">
        <v>60</v>
      </c>
      <c r="AT69" s="99"/>
    </row>
    <row r="70" spans="1:46" s="135" customFormat="1" ht="39" customHeight="1" x14ac:dyDescent="0.2">
      <c r="A70" s="128" t="s">
        <v>195</v>
      </c>
      <c r="B70" s="129" t="s">
        <v>196</v>
      </c>
      <c r="C70" s="136"/>
      <c r="D70" s="137"/>
      <c r="E70" s="137"/>
      <c r="F70" s="137"/>
      <c r="G70" s="137"/>
      <c r="H70" s="146"/>
      <c r="I70" s="146"/>
      <c r="J70" s="257">
        <v>8</v>
      </c>
      <c r="K70" s="136"/>
      <c r="L70" s="137"/>
      <c r="M70" s="137"/>
      <c r="N70" s="137"/>
      <c r="O70" s="137"/>
      <c r="P70" s="137"/>
      <c r="Q70" s="137"/>
      <c r="R70" s="138"/>
      <c r="S70" s="136"/>
      <c r="T70" s="137"/>
      <c r="U70" s="137"/>
      <c r="V70" s="137"/>
      <c r="W70" s="137"/>
      <c r="X70" s="137"/>
      <c r="Y70" s="137"/>
      <c r="Z70" s="138"/>
      <c r="AA70" s="35"/>
      <c r="AB70" s="130">
        <f>SUM(AB71:AB73)</f>
        <v>257</v>
      </c>
      <c r="AC70" s="130">
        <f>SUM(AC71:AC73)</f>
        <v>77</v>
      </c>
      <c r="AD70" s="130">
        <f>SUM(AD71:AD73)</f>
        <v>180</v>
      </c>
      <c r="AE70" s="139"/>
      <c r="AF70" s="139"/>
      <c r="AG70" s="139"/>
      <c r="AH70" s="141"/>
      <c r="AI70" s="142"/>
      <c r="AJ70" s="143"/>
      <c r="AK70" s="38"/>
      <c r="AL70" s="40"/>
      <c r="AM70" s="38"/>
      <c r="AN70" s="40"/>
      <c r="AO70" s="38"/>
      <c r="AP70" s="40"/>
      <c r="AQ70" s="38"/>
      <c r="AR70" s="144"/>
      <c r="AS70" s="268">
        <f>SUM(AS71:AS73)</f>
        <v>257</v>
      </c>
      <c r="AT70" s="267">
        <f>SUM(AT71:AT73)</f>
        <v>0</v>
      </c>
    </row>
    <row r="71" spans="1:46" ht="25.5" x14ac:dyDescent="0.25">
      <c r="A71" s="85"/>
      <c r="B71" s="86" t="s">
        <v>197</v>
      </c>
      <c r="C71" s="87"/>
      <c r="D71" s="88"/>
      <c r="E71" s="88"/>
      <c r="F71" s="88"/>
      <c r="G71" s="88"/>
      <c r="H71" s="88"/>
      <c r="I71" s="88"/>
      <c r="J71" s="89"/>
      <c r="K71" s="87"/>
      <c r="L71" s="88"/>
      <c r="M71" s="88"/>
      <c r="N71" s="88"/>
      <c r="O71" s="88"/>
      <c r="P71" s="88">
        <v>6</v>
      </c>
      <c r="Q71" s="88"/>
      <c r="R71" s="89"/>
      <c r="S71" s="87"/>
      <c r="T71" s="88"/>
      <c r="U71" s="88"/>
      <c r="V71" s="88"/>
      <c r="W71" s="88"/>
      <c r="X71" s="88"/>
      <c r="Y71" s="88">
        <v>7</v>
      </c>
      <c r="Z71" s="89"/>
      <c r="AA71" s="90"/>
      <c r="AB71" s="91">
        <f t="shared" ref="AB71:AB73" si="11">AC71+AD71</f>
        <v>152</v>
      </c>
      <c r="AC71" s="92">
        <v>45</v>
      </c>
      <c r="AD71" s="92">
        <f>SUM(AK71:AR71)</f>
        <v>107</v>
      </c>
      <c r="AE71" s="93"/>
      <c r="AF71" s="93"/>
      <c r="AG71" s="93"/>
      <c r="AH71" s="94" t="s">
        <v>110</v>
      </c>
      <c r="AI71" s="95"/>
      <c r="AJ71" s="96"/>
      <c r="AK71" s="243"/>
      <c r="AL71" s="97"/>
      <c r="AM71" s="243"/>
      <c r="AN71" s="97"/>
      <c r="AO71" s="243">
        <v>32</v>
      </c>
      <c r="AP71" s="246">
        <v>40</v>
      </c>
      <c r="AQ71" s="243">
        <v>16</v>
      </c>
      <c r="AR71" s="98">
        <v>19</v>
      </c>
      <c r="AS71" s="153">
        <v>152</v>
      </c>
      <c r="AT71" s="120"/>
    </row>
    <row r="72" spans="1:46" x14ac:dyDescent="0.25">
      <c r="A72" s="85"/>
      <c r="B72" s="86" t="s">
        <v>246</v>
      </c>
      <c r="C72" s="87"/>
      <c r="D72" s="88"/>
      <c r="E72" s="88"/>
      <c r="F72" s="88"/>
      <c r="G72" s="88"/>
      <c r="H72" s="88"/>
      <c r="I72" s="88"/>
      <c r="J72" s="89"/>
      <c r="K72" s="87"/>
      <c r="L72" s="88"/>
      <c r="M72" s="88"/>
      <c r="N72" s="88"/>
      <c r="O72" s="88"/>
      <c r="P72" s="88"/>
      <c r="Q72" s="88"/>
      <c r="R72" s="89"/>
      <c r="S72" s="87"/>
      <c r="T72" s="88"/>
      <c r="U72" s="88"/>
      <c r="V72" s="88"/>
      <c r="W72" s="88"/>
      <c r="X72" s="88"/>
      <c r="Y72" s="88">
        <v>7</v>
      </c>
      <c r="Z72" s="89"/>
      <c r="AA72" s="90"/>
      <c r="AB72" s="91">
        <f t="shared" si="11"/>
        <v>51</v>
      </c>
      <c r="AC72" s="92">
        <v>16</v>
      </c>
      <c r="AD72" s="92">
        <f>SUM(AK72:AR72)</f>
        <v>35</v>
      </c>
      <c r="AE72" s="93"/>
      <c r="AF72" s="93"/>
      <c r="AG72" s="93"/>
      <c r="AH72" s="94"/>
      <c r="AI72" s="95"/>
      <c r="AJ72" s="96" t="s">
        <v>156</v>
      </c>
      <c r="AK72" s="247"/>
      <c r="AL72" s="97"/>
      <c r="AM72" s="247"/>
      <c r="AN72" s="97"/>
      <c r="AO72" s="247"/>
      <c r="AP72" s="258"/>
      <c r="AQ72" s="247">
        <v>16</v>
      </c>
      <c r="AR72" s="149">
        <v>19</v>
      </c>
      <c r="AS72" s="153">
        <v>51</v>
      </c>
      <c r="AT72" s="120"/>
    </row>
    <row r="73" spans="1:46" ht="24.75" customHeight="1" x14ac:dyDescent="0.25">
      <c r="A73" s="85"/>
      <c r="B73" s="86" t="s">
        <v>149</v>
      </c>
      <c r="C73" s="87"/>
      <c r="D73" s="88"/>
      <c r="E73" s="88"/>
      <c r="F73" s="88"/>
      <c r="G73" s="88"/>
      <c r="H73" s="88"/>
      <c r="I73" s="88"/>
      <c r="J73" s="89"/>
      <c r="K73" s="87"/>
      <c r="L73" s="88"/>
      <c r="M73" s="88"/>
      <c r="N73" s="88"/>
      <c r="O73" s="88"/>
      <c r="P73" s="88"/>
      <c r="Q73" s="88"/>
      <c r="R73" s="89"/>
      <c r="S73" s="87"/>
      <c r="T73" s="88"/>
      <c r="U73" s="88"/>
      <c r="V73" s="88"/>
      <c r="W73" s="88"/>
      <c r="X73" s="88"/>
      <c r="Y73" s="88"/>
      <c r="Z73" s="89"/>
      <c r="AA73" s="90"/>
      <c r="AB73" s="91">
        <f t="shared" si="11"/>
        <v>54</v>
      </c>
      <c r="AC73" s="92">
        <v>16</v>
      </c>
      <c r="AD73" s="92">
        <f t="shared" ref="AD73" si="12">SUM(AK73:AR73)</f>
        <v>38</v>
      </c>
      <c r="AE73" s="93"/>
      <c r="AF73" s="93"/>
      <c r="AG73" s="93"/>
      <c r="AH73" s="94" t="s">
        <v>110</v>
      </c>
      <c r="AI73" s="95"/>
      <c r="AJ73" s="96"/>
      <c r="AK73" s="247"/>
      <c r="AL73" s="97"/>
      <c r="AM73" s="247"/>
      <c r="AN73" s="97"/>
      <c r="AO73" s="247"/>
      <c r="AP73" s="97"/>
      <c r="AQ73" s="247"/>
      <c r="AR73" s="250">
        <v>38</v>
      </c>
      <c r="AS73" s="99">
        <v>54</v>
      </c>
      <c r="AT73" s="99"/>
    </row>
    <row r="74" spans="1:46" ht="27" x14ac:dyDescent="0.25">
      <c r="A74" s="105"/>
      <c r="B74" s="106" t="s">
        <v>137</v>
      </c>
      <c r="C74" s="107"/>
      <c r="D74" s="108"/>
      <c r="E74" s="108"/>
      <c r="F74" s="108"/>
      <c r="G74" s="108"/>
      <c r="H74" s="108"/>
      <c r="I74" s="108"/>
      <c r="J74" s="109"/>
      <c r="K74" s="107"/>
      <c r="L74" s="108"/>
      <c r="M74" s="108"/>
      <c r="N74" s="108"/>
      <c r="O74" s="108"/>
      <c r="P74" s="108"/>
      <c r="Q74" s="108"/>
      <c r="R74" s="109"/>
      <c r="S74" s="107"/>
      <c r="T74" s="108"/>
      <c r="U74" s="108"/>
      <c r="V74" s="108"/>
      <c r="W74" s="108"/>
      <c r="X74" s="108"/>
      <c r="Y74" s="108"/>
      <c r="Z74" s="109"/>
      <c r="AA74" s="110"/>
      <c r="AB74" s="111"/>
      <c r="AC74" s="112"/>
      <c r="AD74" s="112"/>
      <c r="AE74" s="113"/>
      <c r="AF74" s="113"/>
      <c r="AG74" s="113"/>
      <c r="AH74" s="114"/>
      <c r="AI74" s="115"/>
      <c r="AJ74" s="116"/>
      <c r="AK74" s="117">
        <f t="shared" ref="AK74:AR74" si="13">SUM(AK67:AK73)/AK7</f>
        <v>0</v>
      </c>
      <c r="AL74" s="118">
        <f t="shared" si="13"/>
        <v>0</v>
      </c>
      <c r="AM74" s="117">
        <f t="shared" si="13"/>
        <v>0</v>
      </c>
      <c r="AN74" s="118">
        <f t="shared" si="13"/>
        <v>2</v>
      </c>
      <c r="AO74" s="117">
        <f t="shared" si="13"/>
        <v>2</v>
      </c>
      <c r="AP74" s="118">
        <f t="shared" si="13"/>
        <v>2</v>
      </c>
      <c r="AQ74" s="117">
        <f t="shared" si="13"/>
        <v>2</v>
      </c>
      <c r="AR74" s="124">
        <f t="shared" si="13"/>
        <v>4</v>
      </c>
      <c r="AS74" s="120"/>
      <c r="AT74" s="120"/>
    </row>
    <row r="75" spans="1:46" s="135" customFormat="1" ht="12.75" x14ac:dyDescent="0.2">
      <c r="A75" s="53" t="s">
        <v>180</v>
      </c>
      <c r="B75" s="70" t="s">
        <v>181</v>
      </c>
      <c r="C75" s="150"/>
      <c r="D75" s="151"/>
      <c r="E75" s="151"/>
      <c r="F75" s="151"/>
      <c r="G75" s="151"/>
      <c r="H75" s="151"/>
      <c r="I75" s="151"/>
      <c r="J75" s="152"/>
      <c r="K75" s="150"/>
      <c r="L75" s="151"/>
      <c r="M75" s="151"/>
      <c r="N75" s="151"/>
      <c r="O75" s="151"/>
      <c r="P75" s="151"/>
      <c r="Q75" s="151"/>
      <c r="R75" s="152"/>
      <c r="S75" s="150"/>
      <c r="T75" s="151"/>
      <c r="U75" s="151"/>
      <c r="V75" s="151"/>
      <c r="W75" s="151"/>
      <c r="X75" s="151"/>
      <c r="Y75" s="151"/>
      <c r="Z75" s="152"/>
      <c r="AA75" s="59"/>
      <c r="AB75" s="60">
        <f>SUM(AB76)</f>
        <v>105</v>
      </c>
      <c r="AC75" s="60">
        <f>SUM(AC76)</f>
        <v>35</v>
      </c>
      <c r="AD75" s="60">
        <f>SUM(AD76)</f>
        <v>70</v>
      </c>
      <c r="AE75" s="61"/>
      <c r="AF75" s="61"/>
      <c r="AG75" s="61"/>
      <c r="AH75" s="63"/>
      <c r="AI75" s="64"/>
      <c r="AJ75" s="65"/>
      <c r="AK75" s="60"/>
      <c r="AL75" s="66"/>
      <c r="AM75" s="60"/>
      <c r="AN75" s="66"/>
      <c r="AO75" s="60"/>
      <c r="AP75" s="66"/>
      <c r="AQ75" s="60"/>
      <c r="AR75" s="67"/>
      <c r="AS75" s="122">
        <f>SUM(AS76)</f>
        <v>105</v>
      </c>
      <c r="AT75" s="122"/>
    </row>
    <row r="76" spans="1:46" s="32" customFormat="1" ht="51" x14ac:dyDescent="0.2">
      <c r="A76" s="85" t="s">
        <v>182</v>
      </c>
      <c r="B76" s="249" t="s">
        <v>252</v>
      </c>
      <c r="C76" s="87"/>
      <c r="D76" s="88"/>
      <c r="E76" s="88"/>
      <c r="F76" s="88"/>
      <c r="G76" s="88"/>
      <c r="H76" s="88"/>
      <c r="I76" s="88"/>
      <c r="J76" s="89"/>
      <c r="K76" s="87"/>
      <c r="L76" s="88"/>
      <c r="M76" s="88"/>
      <c r="N76" s="88"/>
      <c r="O76" s="88"/>
      <c r="P76" s="88"/>
      <c r="Q76" s="88"/>
      <c r="R76" s="89">
        <v>8</v>
      </c>
      <c r="S76" s="87"/>
      <c r="T76" s="88"/>
      <c r="U76" s="88"/>
      <c r="V76" s="88"/>
      <c r="W76" s="88"/>
      <c r="X76" s="88"/>
      <c r="Y76" s="88">
        <v>7</v>
      </c>
      <c r="Z76" s="89"/>
      <c r="AA76" s="90"/>
      <c r="AB76" s="36">
        <f>AC76+AD76</f>
        <v>105</v>
      </c>
      <c r="AC76" s="37">
        <f>ROUNDUP(AD76/2, 0)</f>
        <v>35</v>
      </c>
      <c r="AD76" s="37">
        <f>SUM(AK76:AR76)</f>
        <v>70</v>
      </c>
      <c r="AE76" s="98"/>
      <c r="AF76" s="98"/>
      <c r="AG76" s="98"/>
      <c r="AH76" s="94"/>
      <c r="AI76" s="95"/>
      <c r="AJ76" s="96" t="s">
        <v>156</v>
      </c>
      <c r="AK76" s="36"/>
      <c r="AL76" s="97"/>
      <c r="AM76" s="36"/>
      <c r="AN76" s="97"/>
      <c r="AO76" s="36"/>
      <c r="AP76" s="97"/>
      <c r="AQ76" s="36">
        <v>32</v>
      </c>
      <c r="AR76" s="250">
        <v>38</v>
      </c>
      <c r="AS76" s="153">
        <f>AB76-AT76</f>
        <v>105</v>
      </c>
      <c r="AT76" s="120"/>
    </row>
    <row r="77" spans="1:46" ht="27" x14ac:dyDescent="0.25">
      <c r="A77" s="105"/>
      <c r="B77" s="106" t="s">
        <v>137</v>
      </c>
      <c r="C77" s="188"/>
      <c r="D77" s="189"/>
      <c r="E77" s="189"/>
      <c r="F77" s="189"/>
      <c r="G77" s="189"/>
      <c r="H77" s="189"/>
      <c r="I77" s="189"/>
      <c r="J77" s="190"/>
      <c r="K77" s="188"/>
      <c r="L77" s="189"/>
      <c r="M77" s="189"/>
      <c r="N77" s="189"/>
      <c r="O77" s="189"/>
      <c r="P77" s="189"/>
      <c r="Q77" s="189"/>
      <c r="R77" s="190"/>
      <c r="S77" s="188"/>
      <c r="T77" s="189"/>
      <c r="U77" s="189"/>
      <c r="V77" s="189"/>
      <c r="W77" s="189"/>
      <c r="X77" s="189"/>
      <c r="Y77" s="189"/>
      <c r="Z77" s="190"/>
      <c r="AA77" s="110"/>
      <c r="AB77" s="111"/>
      <c r="AC77" s="112"/>
      <c r="AD77" s="112"/>
      <c r="AE77" s="113"/>
      <c r="AF77" s="113"/>
      <c r="AG77" s="113"/>
      <c r="AH77" s="114"/>
      <c r="AI77" s="115"/>
      <c r="AJ77" s="116"/>
      <c r="AK77" s="117">
        <f t="shared" ref="AK77:AR77" si="14">SUM(AK76)/AK7</f>
        <v>0</v>
      </c>
      <c r="AL77" s="118">
        <f t="shared" si="14"/>
        <v>0</v>
      </c>
      <c r="AM77" s="117">
        <f t="shared" si="14"/>
        <v>0</v>
      </c>
      <c r="AN77" s="118">
        <f t="shared" si="14"/>
        <v>0</v>
      </c>
      <c r="AO77" s="117">
        <f t="shared" si="14"/>
        <v>0</v>
      </c>
      <c r="AP77" s="118">
        <f t="shared" si="14"/>
        <v>0</v>
      </c>
      <c r="AQ77" s="117">
        <f t="shared" si="14"/>
        <v>2</v>
      </c>
      <c r="AR77" s="124">
        <f t="shared" si="14"/>
        <v>2</v>
      </c>
      <c r="AS77" s="120"/>
      <c r="AT77" s="120"/>
    </row>
    <row r="78" spans="1:46" s="191" customFormat="1" ht="25.5" x14ac:dyDescent="0.2">
      <c r="A78" s="128" t="s">
        <v>198</v>
      </c>
      <c r="B78" s="129" t="s">
        <v>199</v>
      </c>
      <c r="C78" s="87"/>
      <c r="D78" s="88"/>
      <c r="E78" s="88"/>
      <c r="F78" s="88"/>
      <c r="G78" s="88"/>
      <c r="H78" s="88"/>
      <c r="I78" s="88"/>
      <c r="J78" s="254">
        <v>8</v>
      </c>
      <c r="K78" s="87"/>
      <c r="L78" s="88"/>
      <c r="M78" s="88"/>
      <c r="N78" s="88"/>
      <c r="O78" s="88"/>
      <c r="P78" s="88"/>
      <c r="Q78" s="88"/>
      <c r="R78" s="89"/>
      <c r="S78" s="87"/>
      <c r="T78" s="88"/>
      <c r="U78" s="88"/>
      <c r="V78" s="88"/>
      <c r="W78" s="88"/>
      <c r="X78" s="88"/>
      <c r="Y78" s="88"/>
      <c r="Z78" s="89"/>
      <c r="AA78" s="90"/>
      <c r="AB78" s="130">
        <f>SUM(AB79, AB82, AB85)</f>
        <v>480</v>
      </c>
      <c r="AC78" s="130">
        <f>SUM(AC79, AC82, AC85)</f>
        <v>156</v>
      </c>
      <c r="AD78" s="130">
        <f>SUM(AD79, AD82, AD85)</f>
        <v>324</v>
      </c>
      <c r="AE78" s="192"/>
      <c r="AF78" s="193"/>
      <c r="AG78" s="194"/>
      <c r="AH78" s="94"/>
      <c r="AI78" s="95"/>
      <c r="AJ78" s="96"/>
      <c r="AK78" s="36"/>
      <c r="AL78" s="97"/>
      <c r="AM78" s="36"/>
      <c r="AN78" s="97"/>
      <c r="AO78" s="36"/>
      <c r="AP78" s="97"/>
      <c r="AQ78" s="36"/>
      <c r="AR78" s="98"/>
      <c r="AS78" s="134">
        <f>SUM(AS79, AS82, AS85)</f>
        <v>480</v>
      </c>
      <c r="AT78" s="134"/>
    </row>
    <row r="79" spans="1:46" s="135" customFormat="1" ht="38.25" x14ac:dyDescent="0.2">
      <c r="A79" s="128" t="s">
        <v>200</v>
      </c>
      <c r="B79" s="129" t="s">
        <v>201</v>
      </c>
      <c r="C79" s="136"/>
      <c r="D79" s="137"/>
      <c r="E79" s="137"/>
      <c r="F79" s="137"/>
      <c r="G79" s="137"/>
      <c r="H79" s="137"/>
      <c r="I79" s="137"/>
      <c r="J79" s="138"/>
      <c r="K79" s="136"/>
      <c r="L79" s="137"/>
      <c r="M79" s="137"/>
      <c r="N79" s="137"/>
      <c r="O79" s="137"/>
      <c r="P79" s="137"/>
      <c r="Q79" s="137"/>
      <c r="R79" s="138"/>
      <c r="S79" s="136"/>
      <c r="T79" s="137"/>
      <c r="U79" s="137"/>
      <c r="V79" s="137"/>
      <c r="W79" s="137"/>
      <c r="X79" s="137"/>
      <c r="Y79" s="137"/>
      <c r="Z79" s="138"/>
      <c r="AA79" s="35"/>
      <c r="AB79" s="130">
        <f>SUM(AB80:AB81)</f>
        <v>176</v>
      </c>
      <c r="AC79" s="130">
        <f>SUM(AC80:AC81)</f>
        <v>70</v>
      </c>
      <c r="AD79" s="130">
        <f>SUM(AD80:AD81)</f>
        <v>106</v>
      </c>
      <c r="AE79" s="139"/>
      <c r="AF79" s="139"/>
      <c r="AG79" s="139"/>
      <c r="AH79" s="141"/>
      <c r="AI79" s="142"/>
      <c r="AJ79" s="143"/>
      <c r="AK79" s="38"/>
      <c r="AL79" s="40"/>
      <c r="AM79" s="38"/>
      <c r="AN79" s="40"/>
      <c r="AO79" s="38"/>
      <c r="AP79" s="40"/>
      <c r="AQ79" s="38"/>
      <c r="AR79" s="144"/>
      <c r="AS79" s="186">
        <f>SUM(AS80:AS81)</f>
        <v>176</v>
      </c>
      <c r="AT79" s="187"/>
    </row>
    <row r="80" spans="1:46" x14ac:dyDescent="0.25">
      <c r="A80" s="85"/>
      <c r="B80" s="86" t="s">
        <v>202</v>
      </c>
      <c r="C80" s="87"/>
      <c r="D80" s="88"/>
      <c r="E80" s="88"/>
      <c r="F80" s="88"/>
      <c r="G80" s="88"/>
      <c r="H80" s="88">
        <v>6</v>
      </c>
      <c r="I80" s="88"/>
      <c r="J80" s="89"/>
      <c r="K80" s="87"/>
      <c r="L80" s="88"/>
      <c r="M80" s="88"/>
      <c r="N80" s="88"/>
      <c r="O80" s="88"/>
      <c r="P80" s="88"/>
      <c r="Q80" s="88"/>
      <c r="R80" s="89"/>
      <c r="S80" s="87"/>
      <c r="T80" s="88"/>
      <c r="U80" s="88"/>
      <c r="V80" s="88"/>
      <c r="W80" s="88">
        <v>5</v>
      </c>
      <c r="X80" s="88"/>
      <c r="Y80" s="88">
        <v>7</v>
      </c>
      <c r="Z80" s="89"/>
      <c r="AA80" s="90"/>
      <c r="AB80" s="91">
        <f>AC80+AD80</f>
        <v>124</v>
      </c>
      <c r="AC80" s="92">
        <v>53</v>
      </c>
      <c r="AD80" s="92">
        <f>SUM(AK80:AR80)</f>
        <v>71</v>
      </c>
      <c r="AE80" s="93"/>
      <c r="AF80" s="93"/>
      <c r="AG80" s="93"/>
      <c r="AH80" s="94"/>
      <c r="AI80" s="95"/>
      <c r="AJ80" s="96" t="s">
        <v>156</v>
      </c>
      <c r="AK80" s="36"/>
      <c r="AL80" s="97"/>
      <c r="AM80" s="36"/>
      <c r="AN80" s="97"/>
      <c r="AO80" s="36">
        <v>16</v>
      </c>
      <c r="AP80" s="246">
        <v>20</v>
      </c>
      <c r="AQ80" s="36">
        <v>16</v>
      </c>
      <c r="AR80" s="98">
        <v>19</v>
      </c>
      <c r="AS80" s="104">
        <v>124</v>
      </c>
      <c r="AT80" s="99"/>
    </row>
    <row r="81" spans="1:46" ht="25.5" x14ac:dyDescent="0.25">
      <c r="A81" s="85"/>
      <c r="B81" s="86" t="s">
        <v>203</v>
      </c>
      <c r="C81" s="87"/>
      <c r="D81" s="88"/>
      <c r="E81" s="88"/>
      <c r="F81" s="88"/>
      <c r="G81" s="88"/>
      <c r="H81" s="88"/>
      <c r="I81" s="88"/>
      <c r="J81" s="89"/>
      <c r="K81" s="87"/>
      <c r="L81" s="88"/>
      <c r="M81" s="88"/>
      <c r="N81" s="88"/>
      <c r="O81" s="88"/>
      <c r="P81" s="88"/>
      <c r="Q81" s="88"/>
      <c r="R81" s="89"/>
      <c r="S81" s="87"/>
      <c r="T81" s="88"/>
      <c r="U81" s="88"/>
      <c r="V81" s="88"/>
      <c r="W81" s="88"/>
      <c r="X81" s="88"/>
      <c r="Y81" s="88">
        <v>7</v>
      </c>
      <c r="Z81" s="89"/>
      <c r="AA81" s="90"/>
      <c r="AB81" s="91">
        <f>AC81+AD81</f>
        <v>52</v>
      </c>
      <c r="AC81" s="92">
        <v>17</v>
      </c>
      <c r="AD81" s="92">
        <f>SUM(AK81:AR81)</f>
        <v>35</v>
      </c>
      <c r="AE81" s="93"/>
      <c r="AF81" s="93"/>
      <c r="AG81" s="93"/>
      <c r="AH81" s="94"/>
      <c r="AI81" s="95"/>
      <c r="AJ81" s="96" t="s">
        <v>156</v>
      </c>
      <c r="AK81" s="36"/>
      <c r="AL81" s="97"/>
      <c r="AM81" s="36"/>
      <c r="AN81" s="97"/>
      <c r="AO81" s="36"/>
      <c r="AP81" s="97"/>
      <c r="AQ81" s="36">
        <v>16</v>
      </c>
      <c r="AR81" s="98">
        <v>19</v>
      </c>
      <c r="AS81" s="104">
        <v>52</v>
      </c>
      <c r="AT81" s="99"/>
    </row>
    <row r="82" spans="1:46" s="135" customFormat="1" ht="33.6" customHeight="1" x14ac:dyDescent="0.2">
      <c r="A82" s="128" t="s">
        <v>204</v>
      </c>
      <c r="B82" s="129" t="s">
        <v>205</v>
      </c>
      <c r="C82" s="136"/>
      <c r="D82" s="137"/>
      <c r="E82" s="137"/>
      <c r="F82" s="137"/>
      <c r="G82" s="137"/>
      <c r="H82" s="137"/>
      <c r="I82" s="137"/>
      <c r="J82" s="138"/>
      <c r="K82" s="136"/>
      <c r="L82" s="137"/>
      <c r="M82" s="137"/>
      <c r="N82" s="137"/>
      <c r="O82" s="137"/>
      <c r="P82" s="137"/>
      <c r="Q82" s="137"/>
      <c r="R82" s="138"/>
      <c r="S82" s="136"/>
      <c r="T82" s="137"/>
      <c r="U82" s="137"/>
      <c r="V82" s="137"/>
      <c r="W82" s="137"/>
      <c r="X82" s="137"/>
      <c r="Y82" s="137"/>
      <c r="Z82" s="138"/>
      <c r="AA82" s="35"/>
      <c r="AB82" s="130">
        <f>SUM(AB83:AB84)</f>
        <v>197</v>
      </c>
      <c r="AC82" s="130">
        <f>SUM(AC83:AC84)</f>
        <v>53</v>
      </c>
      <c r="AD82" s="130">
        <f>SUM(AD83:AD84)</f>
        <v>144</v>
      </c>
      <c r="AE82" s="139"/>
      <c r="AF82" s="139"/>
      <c r="AG82" s="139"/>
      <c r="AH82" s="141"/>
      <c r="AI82" s="142"/>
      <c r="AJ82" s="143"/>
      <c r="AK82" s="38"/>
      <c r="AL82" s="40"/>
      <c r="AM82" s="38"/>
      <c r="AN82" s="40"/>
      <c r="AO82" s="38"/>
      <c r="AP82" s="259"/>
      <c r="AQ82" s="38"/>
      <c r="AR82" s="144"/>
      <c r="AS82" s="186">
        <f>SUM(AS83:AS84)</f>
        <v>197</v>
      </c>
      <c r="AT82" s="187"/>
    </row>
    <row r="83" spans="1:46" x14ac:dyDescent="0.25">
      <c r="A83" s="85"/>
      <c r="B83" s="86" t="s">
        <v>206</v>
      </c>
      <c r="C83" s="87"/>
      <c r="D83" s="88"/>
      <c r="E83" s="88"/>
      <c r="F83" s="88"/>
      <c r="G83" s="88"/>
      <c r="H83" s="88"/>
      <c r="I83" s="88"/>
      <c r="J83" s="89"/>
      <c r="K83" s="87"/>
      <c r="L83" s="88"/>
      <c r="M83" s="88"/>
      <c r="N83" s="88"/>
      <c r="O83" s="88"/>
      <c r="P83" s="371">
        <v>6</v>
      </c>
      <c r="Q83" s="88"/>
      <c r="R83" s="89"/>
      <c r="S83" s="87"/>
      <c r="T83" s="88"/>
      <c r="U83" s="88"/>
      <c r="V83" s="88"/>
      <c r="W83" s="88">
        <v>5</v>
      </c>
      <c r="X83" s="88"/>
      <c r="Y83" s="88"/>
      <c r="Z83" s="89"/>
      <c r="AA83" s="90"/>
      <c r="AB83" s="91">
        <f>AC83+AD83</f>
        <v>108</v>
      </c>
      <c r="AC83" s="92">
        <f>ROUNDUP(AD83/2, 0)</f>
        <v>36</v>
      </c>
      <c r="AD83" s="92">
        <f>SUM(AK83:AR83)</f>
        <v>72</v>
      </c>
      <c r="AE83" s="93"/>
      <c r="AF83" s="93"/>
      <c r="AG83" s="93"/>
      <c r="AH83" s="94" t="s">
        <v>110</v>
      </c>
      <c r="AI83" s="95"/>
      <c r="AJ83" s="96"/>
      <c r="AK83" s="36"/>
      <c r="AL83" s="97"/>
      <c r="AM83" s="36"/>
      <c r="AN83" s="246"/>
      <c r="AO83" s="256">
        <v>32</v>
      </c>
      <c r="AP83" s="246">
        <v>40</v>
      </c>
      <c r="AQ83" s="36"/>
      <c r="AR83" s="98"/>
      <c r="AS83" s="153">
        <v>108</v>
      </c>
      <c r="AT83" s="120"/>
    </row>
    <row r="84" spans="1:46" ht="25.5" x14ac:dyDescent="0.25">
      <c r="A84" s="85"/>
      <c r="B84" s="86" t="s">
        <v>207</v>
      </c>
      <c r="C84" s="87"/>
      <c r="D84" s="88"/>
      <c r="E84" s="88"/>
      <c r="F84" s="88"/>
      <c r="G84" s="88"/>
      <c r="H84" s="88"/>
      <c r="I84" s="88"/>
      <c r="J84" s="89"/>
      <c r="K84" s="87"/>
      <c r="L84" s="88"/>
      <c r="M84" s="88"/>
      <c r="N84" s="88"/>
      <c r="O84" s="88"/>
      <c r="P84" s="372"/>
      <c r="Q84" s="88"/>
      <c r="R84" s="89"/>
      <c r="S84" s="87"/>
      <c r="T84" s="88"/>
      <c r="U84" s="88"/>
      <c r="V84" s="88"/>
      <c r="W84" s="88">
        <v>5</v>
      </c>
      <c r="X84" s="88"/>
      <c r="Y84" s="88"/>
      <c r="Z84" s="89"/>
      <c r="AA84" s="90"/>
      <c r="AB84" s="91">
        <f>SUM(AC84:AD84)</f>
        <v>89</v>
      </c>
      <c r="AC84" s="92">
        <v>17</v>
      </c>
      <c r="AD84" s="92">
        <f>SUM(AK84:AR84)</f>
        <v>72</v>
      </c>
      <c r="AE84" s="93"/>
      <c r="AF84" s="93"/>
      <c r="AG84" s="93"/>
      <c r="AH84" s="94" t="s">
        <v>110</v>
      </c>
      <c r="AI84" s="95"/>
      <c r="AJ84" s="96"/>
      <c r="AK84" s="36"/>
      <c r="AL84" s="97"/>
      <c r="AM84" s="36"/>
      <c r="AN84" s="97"/>
      <c r="AO84" s="256">
        <v>32</v>
      </c>
      <c r="AP84" s="246">
        <v>40</v>
      </c>
      <c r="AQ84" s="36"/>
      <c r="AR84" s="98"/>
      <c r="AS84" s="153">
        <v>89</v>
      </c>
      <c r="AT84" s="120"/>
    </row>
    <row r="85" spans="1:46" s="135" customFormat="1" ht="35.25" customHeight="1" x14ac:dyDescent="0.2">
      <c r="A85" s="128" t="s">
        <v>204</v>
      </c>
      <c r="B85" s="129" t="s">
        <v>208</v>
      </c>
      <c r="C85" s="136"/>
      <c r="D85" s="137"/>
      <c r="E85" s="137"/>
      <c r="F85" s="137"/>
      <c r="G85" s="137"/>
      <c r="H85" s="137"/>
      <c r="I85" s="137"/>
      <c r="J85" s="138"/>
      <c r="K85" s="136"/>
      <c r="L85" s="137"/>
      <c r="M85" s="137"/>
      <c r="N85" s="137"/>
      <c r="O85" s="137"/>
      <c r="P85" s="137"/>
      <c r="Q85" s="137"/>
      <c r="R85" s="138"/>
      <c r="S85" s="136"/>
      <c r="T85" s="137"/>
      <c r="U85" s="137"/>
      <c r="V85" s="137"/>
      <c r="W85" s="137"/>
      <c r="X85" s="137"/>
      <c r="Y85" s="137"/>
      <c r="Z85" s="138"/>
      <c r="AA85" s="35"/>
      <c r="AB85" s="130">
        <f>SUM(AB86:AB87)</f>
        <v>107</v>
      </c>
      <c r="AC85" s="130">
        <f>SUM(AC86:AC87)</f>
        <v>33</v>
      </c>
      <c r="AD85" s="130">
        <f>SUM(AD86:AD87)</f>
        <v>74</v>
      </c>
      <c r="AE85" s="139"/>
      <c r="AF85" s="139"/>
      <c r="AG85" s="139"/>
      <c r="AH85" s="141"/>
      <c r="AI85" s="142"/>
      <c r="AJ85" s="143"/>
      <c r="AK85" s="38"/>
      <c r="AL85" s="40"/>
      <c r="AM85" s="38"/>
      <c r="AN85" s="40"/>
      <c r="AO85" s="38"/>
      <c r="AP85" s="40"/>
      <c r="AQ85" s="38"/>
      <c r="AR85" s="144"/>
      <c r="AS85" s="186">
        <f>SUM(AS86:AS87)</f>
        <v>107</v>
      </c>
      <c r="AT85" s="187"/>
    </row>
    <row r="86" spans="1:46" x14ac:dyDescent="0.25">
      <c r="A86" s="85"/>
      <c r="B86" s="86" t="s">
        <v>209</v>
      </c>
      <c r="C86" s="87"/>
      <c r="D86" s="88"/>
      <c r="E86" s="88"/>
      <c r="F86" s="88"/>
      <c r="G86" s="88"/>
      <c r="H86" s="88"/>
      <c r="I86" s="88"/>
      <c r="J86" s="89"/>
      <c r="K86" s="87"/>
      <c r="L86" s="195"/>
      <c r="M86" s="88"/>
      <c r="N86" s="88"/>
      <c r="O86" s="88"/>
      <c r="P86" s="88"/>
      <c r="Q86" s="88"/>
      <c r="R86" s="89"/>
      <c r="S86" s="87"/>
      <c r="T86" s="88"/>
      <c r="U86" s="88"/>
      <c r="V86" s="88"/>
      <c r="W86" s="88"/>
      <c r="X86" s="88"/>
      <c r="Y86" s="88"/>
      <c r="Z86" s="89"/>
      <c r="AA86" s="90"/>
      <c r="AB86" s="91">
        <f>SUM(AC86:AD86)</f>
        <v>54</v>
      </c>
      <c r="AC86" s="92">
        <v>16</v>
      </c>
      <c r="AD86" s="92">
        <f>SUM(AK86:AR86)</f>
        <v>38</v>
      </c>
      <c r="AE86" s="93"/>
      <c r="AF86" s="93"/>
      <c r="AG86" s="93"/>
      <c r="AH86" s="94" t="s">
        <v>110</v>
      </c>
      <c r="AI86" s="95"/>
      <c r="AJ86" s="96"/>
      <c r="AK86" s="36"/>
      <c r="AL86" s="97"/>
      <c r="AM86" s="36"/>
      <c r="AN86" s="97"/>
      <c r="AO86" s="36"/>
      <c r="AP86" s="97"/>
      <c r="AQ86" s="36"/>
      <c r="AR86" s="250">
        <v>38</v>
      </c>
      <c r="AS86" s="153">
        <v>54</v>
      </c>
      <c r="AT86" s="120"/>
    </row>
    <row r="87" spans="1:46" ht="25.5" x14ac:dyDescent="0.25">
      <c r="A87" s="85"/>
      <c r="B87" s="86" t="s">
        <v>245</v>
      </c>
      <c r="C87" s="87"/>
      <c r="D87" s="88"/>
      <c r="E87" s="88"/>
      <c r="F87" s="88"/>
      <c r="G87" s="88"/>
      <c r="H87" s="88"/>
      <c r="I87" s="88"/>
      <c r="J87" s="89"/>
      <c r="K87" s="87"/>
      <c r="L87" s="88"/>
      <c r="M87" s="88"/>
      <c r="N87" s="88"/>
      <c r="O87" s="88"/>
      <c r="P87" s="88">
        <v>6</v>
      </c>
      <c r="Q87" s="88"/>
      <c r="R87" s="89"/>
      <c r="S87" s="87"/>
      <c r="T87" s="88"/>
      <c r="U87" s="88"/>
      <c r="V87" s="88"/>
      <c r="W87" s="88">
        <v>5</v>
      </c>
      <c r="X87" s="88"/>
      <c r="Y87" s="88"/>
      <c r="Z87" s="89"/>
      <c r="AA87" s="90"/>
      <c r="AB87" s="91">
        <f>SUM(AC87:AD87)</f>
        <v>53</v>
      </c>
      <c r="AC87" s="92">
        <v>17</v>
      </c>
      <c r="AD87" s="92">
        <f>SUM(AK87:AR87)</f>
        <v>36</v>
      </c>
      <c r="AE87" s="93"/>
      <c r="AF87" s="93"/>
      <c r="AG87" s="93"/>
      <c r="AH87" s="94"/>
      <c r="AI87" s="95"/>
      <c r="AJ87" s="96" t="s">
        <v>156</v>
      </c>
      <c r="AK87" s="36"/>
      <c r="AL87" s="97"/>
      <c r="AM87" s="36"/>
      <c r="AN87" s="97"/>
      <c r="AO87" s="36">
        <v>16</v>
      </c>
      <c r="AP87" s="246">
        <v>20</v>
      </c>
      <c r="AQ87" s="36"/>
      <c r="AR87" s="98"/>
      <c r="AS87" s="153">
        <v>53</v>
      </c>
      <c r="AT87" s="120"/>
    </row>
    <row r="88" spans="1:46" ht="27" x14ac:dyDescent="0.25">
      <c r="A88" s="105"/>
      <c r="B88" s="106" t="s">
        <v>137</v>
      </c>
      <c r="C88" s="107"/>
      <c r="D88" s="108"/>
      <c r="E88" s="108"/>
      <c r="F88" s="108"/>
      <c r="G88" s="108"/>
      <c r="H88" s="108"/>
      <c r="I88" s="108"/>
      <c r="J88" s="109"/>
      <c r="K88" s="107"/>
      <c r="L88" s="108"/>
      <c r="M88" s="108"/>
      <c r="N88" s="108"/>
      <c r="O88" s="108"/>
      <c r="P88" s="108"/>
      <c r="Q88" s="108"/>
      <c r="R88" s="109"/>
      <c r="S88" s="107"/>
      <c r="T88" s="108"/>
      <c r="U88" s="108"/>
      <c r="V88" s="108"/>
      <c r="W88" s="108"/>
      <c r="X88" s="108"/>
      <c r="Y88" s="108"/>
      <c r="Z88" s="109"/>
      <c r="AA88" s="110"/>
      <c r="AB88" s="111"/>
      <c r="AC88" s="112"/>
      <c r="AD88" s="112"/>
      <c r="AE88" s="113"/>
      <c r="AF88" s="113"/>
      <c r="AG88" s="113"/>
      <c r="AH88" s="114"/>
      <c r="AI88" s="115"/>
      <c r="AJ88" s="196"/>
      <c r="AK88" s="197">
        <f t="shared" ref="AK88:AR88" si="15">SUM(AK79:AK87)/AK7</f>
        <v>0</v>
      </c>
      <c r="AL88" s="118">
        <f t="shared" si="15"/>
        <v>0</v>
      </c>
      <c r="AM88" s="117">
        <f t="shared" si="15"/>
        <v>0</v>
      </c>
      <c r="AN88" s="118">
        <f t="shared" si="15"/>
        <v>0</v>
      </c>
      <c r="AO88" s="117">
        <f t="shared" si="15"/>
        <v>6</v>
      </c>
      <c r="AP88" s="118">
        <f t="shared" si="15"/>
        <v>6</v>
      </c>
      <c r="AQ88" s="117">
        <f t="shared" si="15"/>
        <v>2</v>
      </c>
      <c r="AR88" s="197">
        <f t="shared" si="15"/>
        <v>4</v>
      </c>
      <c r="AS88" s="120"/>
      <c r="AT88" s="120"/>
    </row>
    <row r="89" spans="1:46" s="135" customFormat="1" ht="12.75" x14ac:dyDescent="0.2">
      <c r="A89" s="53" t="s">
        <v>180</v>
      </c>
      <c r="B89" s="70" t="s">
        <v>181</v>
      </c>
      <c r="C89" s="150"/>
      <c r="D89" s="151"/>
      <c r="E89" s="151"/>
      <c r="F89" s="151"/>
      <c r="G89" s="151"/>
      <c r="H89" s="151"/>
      <c r="I89" s="151"/>
      <c r="J89" s="152"/>
      <c r="K89" s="150"/>
      <c r="L89" s="151"/>
      <c r="M89" s="151"/>
      <c r="N89" s="151"/>
      <c r="O89" s="151"/>
      <c r="P89" s="151"/>
      <c r="Q89" s="151"/>
      <c r="R89" s="152"/>
      <c r="S89" s="150"/>
      <c r="T89" s="151"/>
      <c r="U89" s="151"/>
      <c r="V89" s="151"/>
      <c r="W89" s="151"/>
      <c r="X89" s="151"/>
      <c r="Y89" s="151"/>
      <c r="Z89" s="152"/>
      <c r="AA89" s="59"/>
      <c r="AB89" s="60">
        <f>SUM(SUM(AB90, AB75, AB60))</f>
        <v>1026</v>
      </c>
      <c r="AC89" s="60">
        <f>SUM(SUM(AC90, AC75, AC60))</f>
        <v>342</v>
      </c>
      <c r="AD89" s="60">
        <f>SUM(SUM(AD90, AD75, AD60))</f>
        <v>684</v>
      </c>
      <c r="AE89" s="61"/>
      <c r="AF89" s="61"/>
      <c r="AG89" s="61"/>
      <c r="AH89" s="63"/>
      <c r="AI89" s="64"/>
      <c r="AJ89" s="65"/>
      <c r="AK89" s="60"/>
      <c r="AL89" s="66"/>
      <c r="AM89" s="60"/>
      <c r="AN89" s="66"/>
      <c r="AO89" s="60"/>
      <c r="AP89" s="66"/>
      <c r="AQ89" s="60"/>
      <c r="AR89" s="67"/>
      <c r="AS89" s="122"/>
      <c r="AT89" s="122"/>
    </row>
    <row r="90" spans="1:46" s="32" customFormat="1" ht="12.75" x14ac:dyDescent="0.2">
      <c r="A90" s="85"/>
      <c r="B90" s="86"/>
      <c r="C90" s="87"/>
      <c r="D90" s="88"/>
      <c r="E90" s="88"/>
      <c r="F90" s="88"/>
      <c r="G90" s="88"/>
      <c r="H90" s="88"/>
      <c r="I90" s="88"/>
      <c r="J90" s="89"/>
      <c r="K90" s="87"/>
      <c r="L90" s="88"/>
      <c r="M90" s="88"/>
      <c r="N90" s="88"/>
      <c r="O90" s="88"/>
      <c r="P90" s="88"/>
      <c r="Q90" s="88"/>
      <c r="R90" s="89"/>
      <c r="S90" s="87"/>
      <c r="T90" s="88"/>
      <c r="U90" s="88"/>
      <c r="V90" s="88"/>
      <c r="W90" s="88"/>
      <c r="X90" s="88"/>
      <c r="Y90" s="88"/>
      <c r="Z90" s="89"/>
      <c r="AA90" s="90"/>
      <c r="AB90" s="36"/>
      <c r="AC90" s="37"/>
      <c r="AD90" s="37">
        <f>SUM(AK90:AR90)</f>
        <v>0</v>
      </c>
      <c r="AE90" s="98"/>
      <c r="AF90" s="98"/>
      <c r="AG90" s="98"/>
      <c r="AH90" s="94"/>
      <c r="AI90" s="95"/>
      <c r="AJ90" s="96"/>
      <c r="AK90" s="36"/>
      <c r="AL90" s="97"/>
      <c r="AM90" s="36"/>
      <c r="AN90" s="97"/>
      <c r="AO90" s="36"/>
      <c r="AP90" s="97"/>
      <c r="AQ90" s="36"/>
      <c r="AR90" s="98"/>
      <c r="AS90" s="153"/>
      <c r="AT90" s="120"/>
    </row>
    <row r="91" spans="1:46" ht="27" x14ac:dyDescent="0.25">
      <c r="A91" s="105"/>
      <c r="B91" s="106" t="s">
        <v>137</v>
      </c>
      <c r="C91" s="188"/>
      <c r="D91" s="189"/>
      <c r="E91" s="189"/>
      <c r="F91" s="189"/>
      <c r="G91" s="189"/>
      <c r="H91" s="189"/>
      <c r="I91" s="189"/>
      <c r="J91" s="190"/>
      <c r="K91" s="188"/>
      <c r="L91" s="189"/>
      <c r="M91" s="189"/>
      <c r="N91" s="189"/>
      <c r="O91" s="189"/>
      <c r="P91" s="189"/>
      <c r="Q91" s="189"/>
      <c r="R91" s="190"/>
      <c r="S91" s="188"/>
      <c r="T91" s="189"/>
      <c r="U91" s="189"/>
      <c r="V91" s="189"/>
      <c r="W91" s="189"/>
      <c r="X91" s="189"/>
      <c r="Y91" s="189"/>
      <c r="Z91" s="190"/>
      <c r="AA91" s="110"/>
      <c r="AB91" s="111"/>
      <c r="AC91" s="112"/>
      <c r="AD91" s="112"/>
      <c r="AE91" s="113"/>
      <c r="AF91" s="113"/>
      <c r="AG91" s="113"/>
      <c r="AH91" s="114"/>
      <c r="AI91" s="115"/>
      <c r="AJ91" s="196"/>
      <c r="AK91" s="197">
        <f t="shared" ref="AK91:AR91" si="16">SUM(AK90)/AK7</f>
        <v>0</v>
      </c>
      <c r="AL91" s="118">
        <f t="shared" si="16"/>
        <v>0</v>
      </c>
      <c r="AM91" s="117">
        <f t="shared" si="16"/>
        <v>0</v>
      </c>
      <c r="AN91" s="118">
        <f t="shared" si="16"/>
        <v>0</v>
      </c>
      <c r="AO91" s="117">
        <f t="shared" si="16"/>
        <v>0</v>
      </c>
      <c r="AP91" s="118">
        <f t="shared" si="16"/>
        <v>0</v>
      </c>
      <c r="AQ91" s="117">
        <f t="shared" si="16"/>
        <v>0</v>
      </c>
      <c r="AR91" s="197">
        <f t="shared" si="16"/>
        <v>0</v>
      </c>
      <c r="AS91" s="120"/>
      <c r="AT91" s="120"/>
    </row>
    <row r="92" spans="1:46" s="156" customFormat="1" ht="36.75" customHeight="1" x14ac:dyDescent="0.2">
      <c r="A92" s="157" t="s">
        <v>187</v>
      </c>
      <c r="B92" s="158" t="s">
        <v>188</v>
      </c>
      <c r="C92" s="159"/>
      <c r="D92" s="160"/>
      <c r="E92" s="160"/>
      <c r="F92" s="160"/>
      <c r="G92" s="160"/>
      <c r="H92" s="160"/>
      <c r="I92" s="160"/>
      <c r="J92" s="161"/>
      <c r="K92" s="159"/>
      <c r="L92" s="160"/>
      <c r="M92" s="160"/>
      <c r="N92" s="160"/>
      <c r="O92" s="160"/>
      <c r="P92" s="160"/>
      <c r="Q92" s="160"/>
      <c r="R92" s="161"/>
      <c r="S92" s="159"/>
      <c r="T92" s="160"/>
      <c r="U92" s="160"/>
      <c r="V92" s="160"/>
      <c r="W92" s="160"/>
      <c r="X92" s="160"/>
      <c r="Y92" s="160"/>
      <c r="Z92" s="161"/>
      <c r="AA92" s="162"/>
      <c r="AB92" s="163" t="str">
        <f>AB93</f>
        <v>1 нед</v>
      </c>
      <c r="AC92" s="163">
        <f>SUM(AC93)</f>
        <v>0</v>
      </c>
      <c r="AD92" s="163">
        <f>SUM(AD93)</f>
        <v>36</v>
      </c>
      <c r="AE92" s="164"/>
      <c r="AF92" s="164"/>
      <c r="AG92" s="164"/>
      <c r="AH92" s="165"/>
      <c r="AI92" s="166"/>
      <c r="AJ92" s="167"/>
      <c r="AK92" s="163"/>
      <c r="AL92" s="168"/>
      <c r="AM92" s="163"/>
      <c r="AN92" s="168"/>
      <c r="AO92" s="163"/>
      <c r="AP92" s="168"/>
      <c r="AQ92" s="163"/>
      <c r="AR92" s="169"/>
      <c r="AS92" s="170"/>
      <c r="AT92" s="170"/>
    </row>
    <row r="93" spans="1:46" s="171" customFormat="1" ht="19.5" customHeight="1" x14ac:dyDescent="0.2">
      <c r="A93" s="172" t="s">
        <v>210</v>
      </c>
      <c r="B93" s="173" t="s">
        <v>211</v>
      </c>
      <c r="C93" s="174"/>
      <c r="D93" s="175"/>
      <c r="E93" s="175"/>
      <c r="F93" s="175"/>
      <c r="G93" s="175"/>
      <c r="H93" s="175"/>
      <c r="I93" s="175"/>
      <c r="J93" s="176"/>
      <c r="K93" s="174"/>
      <c r="L93" s="175"/>
      <c r="M93" s="175"/>
      <c r="N93" s="175">
        <v>4</v>
      </c>
      <c r="O93" s="175"/>
      <c r="P93" s="175"/>
      <c r="Q93" s="175"/>
      <c r="R93" s="176"/>
      <c r="S93" s="174"/>
      <c r="T93" s="175"/>
      <c r="U93" s="175">
        <v>3</v>
      </c>
      <c r="V93" s="175"/>
      <c r="W93" s="175"/>
      <c r="X93" s="175"/>
      <c r="Y93" s="175"/>
      <c r="Z93" s="176"/>
      <c r="AA93" s="177"/>
      <c r="AB93" s="178" t="str">
        <f>CONCATENATE(SUM(AD93)/36, " нед")</f>
        <v>1 нед</v>
      </c>
      <c r="AC93" s="179"/>
      <c r="AD93" s="179">
        <f>SUM(AK93:AR93)</f>
        <v>36</v>
      </c>
      <c r="AE93" s="93">
        <f>AD93-AF93</f>
        <v>0</v>
      </c>
      <c r="AF93" s="93">
        <v>36</v>
      </c>
      <c r="AG93" s="180"/>
      <c r="AH93" s="181"/>
      <c r="AI93" s="182"/>
      <c r="AJ93" s="183" t="s">
        <v>156</v>
      </c>
      <c r="AK93" s="178"/>
      <c r="AL93" s="184"/>
      <c r="AM93" s="178">
        <v>18</v>
      </c>
      <c r="AN93" s="184">
        <v>18</v>
      </c>
      <c r="AO93" s="178"/>
      <c r="AP93" s="184"/>
      <c r="AQ93" s="178"/>
      <c r="AR93" s="180"/>
      <c r="AS93" s="185"/>
      <c r="AT93" s="185"/>
    </row>
    <row r="94" spans="1:46" s="135" customFormat="1" ht="19.5" customHeight="1" x14ac:dyDescent="0.2">
      <c r="A94" s="198"/>
      <c r="B94" s="199" t="s">
        <v>212</v>
      </c>
      <c r="C94" s="200"/>
      <c r="D94" s="201"/>
      <c r="E94" s="201"/>
      <c r="F94" s="201"/>
      <c r="G94" s="201"/>
      <c r="H94" s="201"/>
      <c r="I94" s="201"/>
      <c r="J94" s="202"/>
      <c r="K94" s="200"/>
      <c r="L94" s="201"/>
      <c r="M94" s="201"/>
      <c r="N94" s="201"/>
      <c r="O94" s="201"/>
      <c r="P94" s="201"/>
      <c r="Q94" s="201"/>
      <c r="R94" s="202"/>
      <c r="S94" s="200"/>
      <c r="T94" s="201"/>
      <c r="U94" s="201"/>
      <c r="V94" s="201"/>
      <c r="W94" s="201"/>
      <c r="X94" s="201"/>
      <c r="Y94" s="201"/>
      <c r="Z94" s="202"/>
      <c r="AA94" s="203"/>
      <c r="AB94" s="204"/>
      <c r="AC94" s="205"/>
      <c r="AD94" s="205"/>
      <c r="AE94" s="206"/>
      <c r="AF94" s="207"/>
      <c r="AG94" s="206"/>
      <c r="AH94" s="208"/>
      <c r="AI94" s="209"/>
      <c r="AJ94" s="210"/>
      <c r="AK94" s="211">
        <f t="shared" ref="AK94:AR94" si="17">AK26+AK34+AK47+AK59+AK64+AK74+AK77+AK88+AK91</f>
        <v>36</v>
      </c>
      <c r="AL94" s="211">
        <f t="shared" si="17"/>
        <v>36</v>
      </c>
      <c r="AM94" s="211">
        <f t="shared" si="17"/>
        <v>36</v>
      </c>
      <c r="AN94" s="212">
        <f t="shared" si="17"/>
        <v>36</v>
      </c>
      <c r="AO94" s="211">
        <f t="shared" si="17"/>
        <v>36</v>
      </c>
      <c r="AP94" s="212">
        <f t="shared" si="17"/>
        <v>36</v>
      </c>
      <c r="AQ94" s="211">
        <f t="shared" si="17"/>
        <v>36</v>
      </c>
      <c r="AR94" s="212">
        <f t="shared" si="17"/>
        <v>36</v>
      </c>
      <c r="AS94" s="213"/>
      <c r="AT94" s="120"/>
    </row>
    <row r="95" spans="1:46" s="135" customFormat="1" ht="22.5" customHeight="1" x14ac:dyDescent="0.2">
      <c r="A95" s="198"/>
      <c r="B95" s="199" t="s">
        <v>213</v>
      </c>
      <c r="C95" s="200"/>
      <c r="D95" s="201"/>
      <c r="E95" s="201"/>
      <c r="F95" s="201"/>
      <c r="G95" s="201"/>
      <c r="H95" s="201"/>
      <c r="I95" s="201"/>
      <c r="J95" s="202"/>
      <c r="K95" s="200"/>
      <c r="L95" s="201"/>
      <c r="M95" s="201"/>
      <c r="N95" s="201"/>
      <c r="O95" s="201"/>
      <c r="P95" s="201"/>
      <c r="Q95" s="201"/>
      <c r="R95" s="202"/>
      <c r="S95" s="200"/>
      <c r="T95" s="201"/>
      <c r="U95" s="201"/>
      <c r="V95" s="201"/>
      <c r="W95" s="201"/>
      <c r="X95" s="201"/>
      <c r="Y95" s="201"/>
      <c r="Z95" s="202"/>
      <c r="AA95" s="203"/>
      <c r="AB95" s="204"/>
      <c r="AC95" s="205"/>
      <c r="AD95" s="205"/>
      <c r="AE95" s="206"/>
      <c r="AF95" s="207"/>
      <c r="AG95" s="206"/>
      <c r="AH95" s="208"/>
      <c r="AI95" s="209"/>
      <c r="AJ95" s="210"/>
      <c r="AK95" s="212">
        <f t="shared" ref="AK95:AR95" si="18">AK94+AK94/2</f>
        <v>54</v>
      </c>
      <c r="AL95" s="214">
        <f t="shared" si="18"/>
        <v>54</v>
      </c>
      <c r="AM95" s="212">
        <f t="shared" si="18"/>
        <v>54</v>
      </c>
      <c r="AN95" s="214">
        <f t="shared" si="18"/>
        <v>54</v>
      </c>
      <c r="AO95" s="212">
        <f t="shared" si="18"/>
        <v>54</v>
      </c>
      <c r="AP95" s="214">
        <f t="shared" si="18"/>
        <v>54</v>
      </c>
      <c r="AQ95" s="212">
        <f t="shared" si="18"/>
        <v>54</v>
      </c>
      <c r="AR95" s="215">
        <f t="shared" si="18"/>
        <v>54</v>
      </c>
      <c r="AS95" s="213"/>
      <c r="AT95" s="120"/>
    </row>
    <row r="96" spans="1:46" s="135" customFormat="1" ht="23.25" customHeight="1" x14ac:dyDescent="0.2">
      <c r="A96" s="53"/>
      <c r="B96" s="54" t="s">
        <v>214</v>
      </c>
      <c r="C96" s="55"/>
      <c r="D96" s="56"/>
      <c r="E96" s="56"/>
      <c r="F96" s="56"/>
      <c r="G96" s="56"/>
      <c r="H96" s="56"/>
      <c r="I96" s="56"/>
      <c r="J96" s="57"/>
      <c r="K96" s="55"/>
      <c r="L96" s="56"/>
      <c r="M96" s="56"/>
      <c r="N96" s="56"/>
      <c r="O96" s="56"/>
      <c r="P96" s="56"/>
      <c r="Q96" s="56"/>
      <c r="R96" s="57"/>
      <c r="S96" s="55"/>
      <c r="T96" s="56"/>
      <c r="U96" s="56"/>
      <c r="V96" s="56"/>
      <c r="W96" s="56"/>
      <c r="X96" s="56"/>
      <c r="Y96" s="56"/>
      <c r="Z96" s="57"/>
      <c r="AA96" s="59"/>
      <c r="AB96" s="60">
        <f>SUM(AB75,AB60,AB27)</f>
        <v>5616</v>
      </c>
      <c r="AC96" s="60">
        <f>SUM(AC27, AC60, AC75)</f>
        <v>1872</v>
      </c>
      <c r="AD96" s="60">
        <f>AD27+AD60+AD75</f>
        <v>3744</v>
      </c>
      <c r="AE96" s="61"/>
      <c r="AF96" s="62"/>
      <c r="AG96" s="61"/>
      <c r="AH96" s="63"/>
      <c r="AI96" s="64"/>
      <c r="AJ96" s="65"/>
      <c r="AK96" s="60"/>
      <c r="AL96" s="66"/>
      <c r="AM96" s="60"/>
      <c r="AN96" s="66"/>
      <c r="AO96" s="60"/>
      <c r="AP96" s="66"/>
      <c r="AQ96" s="60"/>
      <c r="AR96" s="67"/>
      <c r="AS96" s="213"/>
      <c r="AT96" s="120"/>
    </row>
    <row r="97" spans="1:46" s="135" customFormat="1" ht="48.75" customHeight="1" x14ac:dyDescent="0.2">
      <c r="A97" s="53"/>
      <c r="B97" s="70" t="s">
        <v>215</v>
      </c>
      <c r="C97" s="55"/>
      <c r="D97" s="56"/>
      <c r="E97" s="56"/>
      <c r="F97" s="56"/>
      <c r="G97" s="56"/>
      <c r="H97" s="56"/>
      <c r="I97" s="56"/>
      <c r="J97" s="57"/>
      <c r="K97" s="55"/>
      <c r="L97" s="56"/>
      <c r="M97" s="56"/>
      <c r="N97" s="56"/>
      <c r="O97" s="56"/>
      <c r="P97" s="216"/>
      <c r="Q97" s="56"/>
      <c r="R97" s="57"/>
      <c r="S97" s="55"/>
      <c r="T97" s="56"/>
      <c r="U97" s="56"/>
      <c r="V97" s="56"/>
      <c r="W97" s="56"/>
      <c r="X97" s="56"/>
      <c r="Y97" s="56"/>
      <c r="Z97" s="57"/>
      <c r="AA97" s="59"/>
      <c r="AB97" s="60">
        <f>SUM(AB9, AB96)</f>
        <v>7722</v>
      </c>
      <c r="AC97" s="60">
        <f>SUM(AC9, AC96)</f>
        <v>2574</v>
      </c>
      <c r="AD97" s="60">
        <f>SUM(AD9, AD96)</f>
        <v>5148</v>
      </c>
      <c r="AE97" s="61"/>
      <c r="AF97" s="62"/>
      <c r="AG97" s="61"/>
      <c r="AH97" s="63"/>
      <c r="AI97" s="64"/>
      <c r="AJ97" s="65"/>
      <c r="AK97" s="60"/>
      <c r="AL97" s="66"/>
      <c r="AM97" s="60"/>
      <c r="AN97" s="66"/>
      <c r="AO97" s="60"/>
      <c r="AP97" s="66"/>
      <c r="AQ97" s="60"/>
      <c r="AR97" s="67"/>
      <c r="AS97" s="213"/>
      <c r="AT97" s="120"/>
    </row>
    <row r="98" spans="1:46" s="135" customFormat="1" ht="36.75" customHeight="1" x14ac:dyDescent="0.2">
      <c r="A98" s="53"/>
      <c r="B98" s="70" t="s">
        <v>216</v>
      </c>
      <c r="C98" s="150"/>
      <c r="D98" s="151"/>
      <c r="E98" s="151"/>
      <c r="F98" s="151"/>
      <c r="G98" s="151"/>
      <c r="H98" s="151"/>
      <c r="I98" s="151"/>
      <c r="J98" s="152"/>
      <c r="K98" s="150"/>
      <c r="L98" s="151"/>
      <c r="M98" s="151"/>
      <c r="N98" s="151"/>
      <c r="O98" s="217"/>
      <c r="P98" s="218"/>
      <c r="Q98" s="150"/>
      <c r="R98" s="152"/>
      <c r="S98" s="150"/>
      <c r="T98" s="151"/>
      <c r="U98" s="151"/>
      <c r="V98" s="151"/>
      <c r="W98" s="151"/>
      <c r="X98" s="151"/>
      <c r="Y98" s="151"/>
      <c r="Z98" s="152"/>
      <c r="AA98" s="59"/>
      <c r="AB98" s="219">
        <f>SUM(AB9, AB27)</f>
        <v>6696</v>
      </c>
      <c r="AC98" s="219">
        <f>SUM(AC9, AC27)</f>
        <v>2232</v>
      </c>
      <c r="AD98" s="219">
        <f>SUM(AD9, AD27)</f>
        <v>4464</v>
      </c>
      <c r="AE98" s="220"/>
      <c r="AF98" s="221"/>
      <c r="AG98" s="220"/>
      <c r="AH98" s="63"/>
      <c r="AI98" s="64"/>
      <c r="AJ98" s="65"/>
      <c r="AK98" s="60"/>
      <c r="AL98" s="66"/>
      <c r="AM98" s="60"/>
      <c r="AN98" s="66"/>
      <c r="AO98" s="60"/>
      <c r="AP98" s="66"/>
      <c r="AQ98" s="60"/>
      <c r="AR98" s="67"/>
      <c r="AS98" s="213"/>
      <c r="AT98" s="213"/>
    </row>
    <row r="99" spans="1:46" s="135" customFormat="1" ht="12.75" customHeight="1" x14ac:dyDescent="0.2">
      <c r="A99" s="128" t="s">
        <v>180</v>
      </c>
      <c r="B99" s="129" t="s">
        <v>181</v>
      </c>
      <c r="C99" s="136"/>
      <c r="D99" s="137"/>
      <c r="E99" s="137"/>
      <c r="F99" s="137"/>
      <c r="G99" s="137"/>
      <c r="H99" s="137"/>
      <c r="I99" s="137"/>
      <c r="J99" s="138"/>
      <c r="K99" s="136"/>
      <c r="L99" s="137"/>
      <c r="M99" s="137"/>
      <c r="N99" s="137"/>
      <c r="O99" s="137"/>
      <c r="P99" s="222"/>
      <c r="Q99" s="137"/>
      <c r="R99" s="138"/>
      <c r="S99" s="136"/>
      <c r="T99" s="137"/>
      <c r="U99" s="137"/>
      <c r="V99" s="137"/>
      <c r="W99" s="137"/>
      <c r="X99" s="137"/>
      <c r="Y99" s="137"/>
      <c r="Z99" s="138"/>
      <c r="AA99" s="35"/>
      <c r="AB99" s="130" t="str">
        <f>CONCATENATE(SUM(AB100:AB101), " нед")</f>
        <v>19 нед</v>
      </c>
      <c r="AC99" s="130">
        <f>SUM(AC100:AC101)</f>
        <v>0</v>
      </c>
      <c r="AD99" s="130">
        <f>SUM(AD100:AD101)</f>
        <v>684</v>
      </c>
      <c r="AE99" s="139"/>
      <c r="AF99" s="140"/>
      <c r="AG99" s="139"/>
      <c r="AH99" s="141"/>
      <c r="AI99" s="142"/>
      <c r="AJ99" s="143"/>
      <c r="AK99" s="38"/>
      <c r="AL99" s="40"/>
      <c r="AM99" s="38"/>
      <c r="AN99" s="40"/>
      <c r="AO99" s="38"/>
      <c r="AP99" s="40"/>
      <c r="AQ99" s="38"/>
      <c r="AR99" s="144"/>
      <c r="AS99" s="213"/>
      <c r="AT99" s="213"/>
    </row>
    <row r="100" spans="1:46" ht="11.25" customHeight="1" x14ac:dyDescent="0.25">
      <c r="A100" s="85"/>
      <c r="B100" s="86" t="s">
        <v>217</v>
      </c>
      <c r="C100" s="87"/>
      <c r="D100" s="88"/>
      <c r="E100" s="88"/>
      <c r="F100" s="88"/>
      <c r="G100" s="88"/>
      <c r="H100" s="88"/>
      <c r="I100" s="88"/>
      <c r="J100" s="89"/>
      <c r="K100" s="87"/>
      <c r="L100" s="88"/>
      <c r="M100" s="88"/>
      <c r="N100" s="88"/>
      <c r="O100" s="88"/>
      <c r="P100" s="88"/>
      <c r="Q100" s="88"/>
      <c r="R100" s="89"/>
      <c r="S100" s="87"/>
      <c r="T100" s="88"/>
      <c r="U100" s="88"/>
      <c r="V100" s="88"/>
      <c r="W100" s="88"/>
      <c r="X100" s="88"/>
      <c r="Y100" s="88"/>
      <c r="Z100" s="89"/>
      <c r="AA100" s="90"/>
      <c r="AB100" s="91">
        <f>AD100/36</f>
        <v>19</v>
      </c>
      <c r="AC100" s="92"/>
      <c r="AD100" s="92">
        <f>SUM(AK100:AR100)</f>
        <v>684</v>
      </c>
      <c r="AE100" s="223" t="s">
        <v>218</v>
      </c>
      <c r="AF100" s="93">
        <v>36</v>
      </c>
      <c r="AG100" s="93"/>
      <c r="AH100" s="94" t="s">
        <v>110</v>
      </c>
      <c r="AI100" s="95"/>
      <c r="AJ100" s="96" t="s">
        <v>156</v>
      </c>
      <c r="AK100" s="224">
        <f>SUM(AK61:AK63,AK76)</f>
        <v>80</v>
      </c>
      <c r="AL100" s="224">
        <f t="shared" ref="AL100:AR100" si="19">SUM(AL61:AL63,AL76)</f>
        <v>100</v>
      </c>
      <c r="AM100" s="224">
        <f t="shared" si="19"/>
        <v>64</v>
      </c>
      <c r="AN100" s="224">
        <f t="shared" si="19"/>
        <v>100</v>
      </c>
      <c r="AO100" s="224">
        <f t="shared" si="19"/>
        <v>64</v>
      </c>
      <c r="AP100" s="224">
        <f t="shared" si="19"/>
        <v>100</v>
      </c>
      <c r="AQ100" s="224">
        <f t="shared" si="19"/>
        <v>80</v>
      </c>
      <c r="AR100" s="224">
        <f t="shared" si="19"/>
        <v>96</v>
      </c>
      <c r="AS100" s="120"/>
      <c r="AT100" s="120"/>
    </row>
    <row r="101" spans="1:46" ht="12" customHeight="1" x14ac:dyDescent="0.25">
      <c r="A101" s="85"/>
      <c r="B101" s="86" t="s">
        <v>219</v>
      </c>
      <c r="C101" s="87"/>
      <c r="D101" s="88"/>
      <c r="E101" s="88"/>
      <c r="F101" s="88"/>
      <c r="G101" s="88"/>
      <c r="H101" s="88"/>
      <c r="I101" s="88"/>
      <c r="J101" s="89"/>
      <c r="K101" s="87"/>
      <c r="L101" s="88"/>
      <c r="M101" s="88"/>
      <c r="N101" s="88"/>
      <c r="O101" s="88"/>
      <c r="P101" s="88"/>
      <c r="Q101" s="88"/>
      <c r="R101" s="89"/>
      <c r="S101" s="87"/>
      <c r="T101" s="88"/>
      <c r="U101" s="88"/>
      <c r="V101" s="88"/>
      <c r="W101" s="88"/>
      <c r="X101" s="88"/>
      <c r="Y101" s="88"/>
      <c r="Z101" s="89"/>
      <c r="AA101" s="90"/>
      <c r="AB101" s="91">
        <f>AD101/36</f>
        <v>0</v>
      </c>
      <c r="AC101" s="92"/>
      <c r="AD101" s="92">
        <f>SUM(AK101:AR101)</f>
        <v>0</v>
      </c>
      <c r="AE101" s="93"/>
      <c r="AF101" s="93"/>
      <c r="AG101" s="93"/>
      <c r="AH101" s="94"/>
      <c r="AI101" s="95"/>
      <c r="AJ101" s="96"/>
      <c r="AK101" s="36"/>
      <c r="AL101" s="97"/>
      <c r="AM101" s="36"/>
      <c r="AN101" s="97"/>
      <c r="AO101" s="36"/>
      <c r="AP101" s="97"/>
      <c r="AQ101" s="36"/>
      <c r="AR101" s="98"/>
      <c r="AS101" s="120"/>
      <c r="AT101" s="120"/>
    </row>
    <row r="102" spans="1:46" s="135" customFormat="1" ht="22.5" customHeight="1" x14ac:dyDescent="0.2">
      <c r="A102" s="128" t="s">
        <v>187</v>
      </c>
      <c r="B102" s="129" t="s">
        <v>188</v>
      </c>
      <c r="C102" s="136"/>
      <c r="D102" s="137"/>
      <c r="E102" s="137"/>
      <c r="F102" s="137"/>
      <c r="G102" s="137"/>
      <c r="H102" s="137"/>
      <c r="I102" s="137"/>
      <c r="J102" s="138"/>
      <c r="K102" s="136"/>
      <c r="L102" s="137"/>
      <c r="M102" s="137"/>
      <c r="N102" s="137"/>
      <c r="O102" s="137"/>
      <c r="P102" s="137"/>
      <c r="Q102" s="137"/>
      <c r="R102" s="138"/>
      <c r="S102" s="136"/>
      <c r="T102" s="137"/>
      <c r="U102" s="137"/>
      <c r="V102" s="137"/>
      <c r="W102" s="137"/>
      <c r="X102" s="137"/>
      <c r="Y102" s="137"/>
      <c r="Z102" s="138"/>
      <c r="AA102" s="35"/>
      <c r="AB102" s="130" t="s">
        <v>220</v>
      </c>
      <c r="AC102" s="130">
        <f>SUM(AC103)</f>
        <v>0</v>
      </c>
      <c r="AD102" s="130">
        <v>180</v>
      </c>
      <c r="AE102" s="139"/>
      <c r="AF102" s="139"/>
      <c r="AG102" s="139"/>
      <c r="AH102" s="141"/>
      <c r="AI102" s="142"/>
      <c r="AJ102" s="143"/>
      <c r="AK102" s="38"/>
      <c r="AL102" s="40"/>
      <c r="AM102" s="38"/>
      <c r="AN102" s="40"/>
      <c r="AO102" s="38"/>
      <c r="AP102" s="40"/>
      <c r="AQ102" s="38"/>
      <c r="AR102" s="144"/>
      <c r="AS102" s="213"/>
      <c r="AT102" s="213"/>
    </row>
    <row r="103" spans="1:46" ht="11.25" customHeight="1" x14ac:dyDescent="0.25">
      <c r="A103" s="85"/>
      <c r="B103" s="86" t="s">
        <v>221</v>
      </c>
      <c r="C103" s="87"/>
      <c r="D103" s="88"/>
      <c r="E103" s="88"/>
      <c r="F103" s="88"/>
      <c r="G103" s="88"/>
      <c r="H103" s="88"/>
      <c r="I103" s="88"/>
      <c r="J103" s="89"/>
      <c r="K103" s="87"/>
      <c r="L103" s="88"/>
      <c r="M103" s="88"/>
      <c r="N103" s="88"/>
      <c r="O103" s="88"/>
      <c r="P103" s="88"/>
      <c r="Q103" s="88"/>
      <c r="R103" s="89"/>
      <c r="S103" s="87"/>
      <c r="T103" s="88"/>
      <c r="U103" s="88"/>
      <c r="V103" s="88"/>
      <c r="W103" s="88"/>
      <c r="X103" s="88"/>
      <c r="Y103" s="88"/>
      <c r="Z103" s="89"/>
      <c r="AA103" s="90"/>
      <c r="AB103" s="92">
        <f>AD103/36</f>
        <v>4</v>
      </c>
      <c r="AC103" s="92"/>
      <c r="AD103" s="92">
        <f t="shared" ref="AD103:AD110" si="20">SUM(AK103:AR103)</f>
        <v>144</v>
      </c>
      <c r="AE103" s="93"/>
      <c r="AF103" s="93">
        <v>144</v>
      </c>
      <c r="AG103" s="93"/>
      <c r="AH103" s="94" t="s">
        <v>110</v>
      </c>
      <c r="AI103" s="95"/>
      <c r="AJ103" s="96" t="s">
        <v>156</v>
      </c>
      <c r="AK103" s="36">
        <f>AK66+AK93</f>
        <v>18</v>
      </c>
      <c r="AL103" s="225">
        <f>AL66+AL93</f>
        <v>18</v>
      </c>
      <c r="AM103" s="226">
        <v>18</v>
      </c>
      <c r="AN103" s="225">
        <v>18</v>
      </c>
      <c r="AO103" s="226">
        <f>AO66+AO93</f>
        <v>18</v>
      </c>
      <c r="AP103" s="225">
        <v>18</v>
      </c>
      <c r="AQ103" s="226">
        <f>AQ66+AQ93</f>
        <v>18</v>
      </c>
      <c r="AR103" s="225">
        <v>18</v>
      </c>
      <c r="AS103" s="120"/>
      <c r="AT103" s="120"/>
    </row>
    <row r="104" spans="1:46" ht="11.25" customHeight="1" x14ac:dyDescent="0.25">
      <c r="A104" s="85"/>
      <c r="B104" s="86" t="s">
        <v>222</v>
      </c>
      <c r="C104" s="87"/>
      <c r="D104" s="88"/>
      <c r="E104" s="88"/>
      <c r="F104" s="88"/>
      <c r="G104" s="88"/>
      <c r="H104" s="88"/>
      <c r="I104" s="88"/>
      <c r="J104" s="89"/>
      <c r="K104" s="87"/>
      <c r="L104" s="88"/>
      <c r="M104" s="88"/>
      <c r="N104" s="88"/>
      <c r="O104" s="88"/>
      <c r="P104" s="88"/>
      <c r="Q104" s="88"/>
      <c r="R104" s="89"/>
      <c r="S104" s="87"/>
      <c r="T104" s="88"/>
      <c r="U104" s="88"/>
      <c r="V104" s="88"/>
      <c r="W104" s="88"/>
      <c r="X104" s="88"/>
      <c r="Y104" s="88"/>
      <c r="Z104" s="89"/>
      <c r="AA104" s="90"/>
      <c r="AB104" s="91">
        <f>AD104/36</f>
        <v>1</v>
      </c>
      <c r="AC104" s="92"/>
      <c r="AD104" s="92">
        <f t="shared" si="20"/>
        <v>36</v>
      </c>
      <c r="AE104" s="93"/>
      <c r="AF104" s="93">
        <v>36</v>
      </c>
      <c r="AG104" s="93"/>
      <c r="AH104" s="94"/>
      <c r="AI104" s="95"/>
      <c r="AJ104" s="96" t="s">
        <v>156</v>
      </c>
      <c r="AK104" s="36"/>
      <c r="AL104" s="97"/>
      <c r="AM104" s="36">
        <v>18</v>
      </c>
      <c r="AN104" s="97">
        <v>18</v>
      </c>
      <c r="AO104" s="36"/>
      <c r="AP104" s="97"/>
      <c r="AQ104" s="36"/>
      <c r="AR104" s="98"/>
      <c r="AS104" s="120"/>
      <c r="AT104" s="120"/>
    </row>
    <row r="105" spans="1:46" s="135" customFormat="1" ht="24" customHeight="1" x14ac:dyDescent="0.2">
      <c r="A105" s="128" t="s">
        <v>223</v>
      </c>
      <c r="B105" s="129" t="s">
        <v>57</v>
      </c>
      <c r="C105" s="227"/>
      <c r="D105" s="228"/>
      <c r="E105" s="228"/>
      <c r="F105" s="228"/>
      <c r="G105" s="228"/>
      <c r="H105" s="228"/>
      <c r="I105" s="228"/>
      <c r="J105" s="229"/>
      <c r="K105" s="227"/>
      <c r="L105" s="228"/>
      <c r="M105" s="228"/>
      <c r="N105" s="228"/>
      <c r="O105" s="228"/>
      <c r="P105" s="228"/>
      <c r="Q105" s="228"/>
      <c r="R105" s="229">
        <v>8</v>
      </c>
      <c r="S105" s="227"/>
      <c r="T105" s="228"/>
      <c r="U105" s="228"/>
      <c r="V105" s="228"/>
      <c r="W105" s="228"/>
      <c r="X105" s="228"/>
      <c r="Y105" s="228"/>
      <c r="Z105" s="229"/>
      <c r="AA105" s="35"/>
      <c r="AB105" s="130" t="s">
        <v>224</v>
      </c>
      <c r="AC105" s="148"/>
      <c r="AD105" s="148">
        <f t="shared" si="20"/>
        <v>36</v>
      </c>
      <c r="AE105" s="230" t="s">
        <v>218</v>
      </c>
      <c r="AF105" s="231">
        <v>1</v>
      </c>
      <c r="AG105" s="231"/>
      <c r="AH105" s="141"/>
      <c r="AI105" s="95"/>
      <c r="AJ105" s="96" t="s">
        <v>156</v>
      </c>
      <c r="AK105" s="36"/>
      <c r="AL105" s="97"/>
      <c r="AM105" s="36"/>
      <c r="AN105" s="97"/>
      <c r="AO105" s="36"/>
      <c r="AP105" s="97"/>
      <c r="AQ105" s="36">
        <v>18</v>
      </c>
      <c r="AR105" s="98">
        <v>18</v>
      </c>
      <c r="AS105" s="213"/>
      <c r="AT105" s="120"/>
    </row>
    <row r="106" spans="1:46" s="135" customFormat="1" ht="24" customHeight="1" x14ac:dyDescent="0.2">
      <c r="A106" s="128" t="s">
        <v>225</v>
      </c>
      <c r="B106" s="129" t="s">
        <v>226</v>
      </c>
      <c r="C106" s="227"/>
      <c r="D106" s="228"/>
      <c r="E106" s="228"/>
      <c r="F106" s="228"/>
      <c r="G106" s="228"/>
      <c r="H106" s="228"/>
      <c r="I106" s="228"/>
      <c r="J106" s="229"/>
      <c r="K106" s="227"/>
      <c r="L106" s="228"/>
      <c r="M106" s="228"/>
      <c r="N106" s="228"/>
      <c r="O106" s="228"/>
      <c r="P106" s="228"/>
      <c r="Q106" s="228"/>
      <c r="R106" s="229"/>
      <c r="S106" s="227"/>
      <c r="T106" s="228"/>
      <c r="U106" s="228"/>
      <c r="V106" s="228"/>
      <c r="W106" s="228"/>
      <c r="X106" s="228"/>
      <c r="Y106" s="228"/>
      <c r="Z106" s="229"/>
      <c r="AA106" s="35"/>
      <c r="AB106" s="130" t="s">
        <v>227</v>
      </c>
      <c r="AC106" s="148">
        <f>ROUNDUP(AD106/2, 0)</f>
        <v>0</v>
      </c>
      <c r="AD106" s="148">
        <f t="shared" si="20"/>
        <v>0</v>
      </c>
      <c r="AE106" s="231"/>
      <c r="AF106" s="231"/>
      <c r="AG106" s="231"/>
      <c r="AH106" s="141"/>
      <c r="AI106" s="142"/>
      <c r="AJ106" s="143"/>
      <c r="AK106" s="38"/>
      <c r="AL106" s="40"/>
      <c r="AM106" s="38"/>
      <c r="AN106" s="40"/>
      <c r="AO106" s="38"/>
      <c r="AP106" s="40"/>
      <c r="AQ106" s="38"/>
      <c r="AR106" s="144"/>
      <c r="AS106" s="213"/>
      <c r="AT106" s="120"/>
    </row>
    <row r="107" spans="1:46" ht="24" customHeight="1" x14ac:dyDescent="0.25">
      <c r="A107" s="85" t="s">
        <v>228</v>
      </c>
      <c r="B107" s="86" t="s">
        <v>229</v>
      </c>
      <c r="C107" s="232"/>
      <c r="D107" s="233"/>
      <c r="E107" s="233"/>
      <c r="F107" s="233"/>
      <c r="G107" s="233"/>
      <c r="H107" s="233"/>
      <c r="I107" s="233"/>
      <c r="J107" s="234"/>
      <c r="K107" s="232"/>
      <c r="L107" s="233"/>
      <c r="M107" s="233"/>
      <c r="N107" s="233"/>
      <c r="O107" s="233"/>
      <c r="P107" s="233"/>
      <c r="Q107" s="233"/>
      <c r="R107" s="234"/>
      <c r="S107" s="232"/>
      <c r="T107" s="233"/>
      <c r="U107" s="233"/>
      <c r="V107" s="233"/>
      <c r="W107" s="233"/>
      <c r="X107" s="233"/>
      <c r="Y107" s="233"/>
      <c r="Z107" s="234"/>
      <c r="AA107" s="90"/>
      <c r="AB107" s="91" t="s">
        <v>224</v>
      </c>
      <c r="AC107" s="92">
        <f>ROUNDUP(AD107/2, 0)</f>
        <v>0</v>
      </c>
      <c r="AD107" s="92">
        <f t="shared" si="20"/>
        <v>0</v>
      </c>
      <c r="AE107" s="223" t="s">
        <v>218</v>
      </c>
      <c r="AF107" s="93">
        <v>1</v>
      </c>
      <c r="AG107" s="93"/>
      <c r="AH107" s="94"/>
      <c r="AI107" s="95"/>
      <c r="AJ107" s="96"/>
      <c r="AK107" s="36"/>
      <c r="AL107" s="97"/>
      <c r="AM107" s="36"/>
      <c r="AN107" s="97"/>
      <c r="AO107" s="36"/>
      <c r="AP107" s="97"/>
      <c r="AQ107" s="36"/>
      <c r="AR107" s="98"/>
      <c r="AS107" s="120"/>
      <c r="AT107" s="120"/>
    </row>
    <row r="108" spans="1:46" ht="38.25" x14ac:dyDescent="0.25">
      <c r="A108" s="85" t="s">
        <v>230</v>
      </c>
      <c r="B108" s="86" t="s">
        <v>231</v>
      </c>
      <c r="C108" s="232"/>
      <c r="D108" s="233"/>
      <c r="E108" s="233"/>
      <c r="F108" s="233"/>
      <c r="G108" s="233"/>
      <c r="H108" s="233"/>
      <c r="I108" s="233"/>
      <c r="J108" s="234"/>
      <c r="K108" s="232"/>
      <c r="L108" s="233"/>
      <c r="M108" s="233"/>
      <c r="N108" s="233"/>
      <c r="O108" s="233"/>
      <c r="P108" s="233"/>
      <c r="Q108" s="233"/>
      <c r="R108" s="234"/>
      <c r="S108" s="232"/>
      <c r="T108" s="233"/>
      <c r="U108" s="233"/>
      <c r="V108" s="233"/>
      <c r="W108" s="233"/>
      <c r="X108" s="233"/>
      <c r="Y108" s="233"/>
      <c r="Z108" s="234"/>
      <c r="AA108" s="90"/>
      <c r="AB108" s="91" t="s">
        <v>224</v>
      </c>
      <c r="AC108" s="92">
        <f>ROUNDUP(AD108/2, 0)</f>
        <v>0</v>
      </c>
      <c r="AD108" s="92">
        <f t="shared" si="20"/>
        <v>0</v>
      </c>
      <c r="AE108" s="223" t="s">
        <v>218</v>
      </c>
      <c r="AF108" s="93">
        <v>1</v>
      </c>
      <c r="AG108" s="93"/>
      <c r="AH108" s="94"/>
      <c r="AI108" s="95"/>
      <c r="AJ108" s="96"/>
      <c r="AK108" s="36"/>
      <c r="AL108" s="97"/>
      <c r="AM108" s="36"/>
      <c r="AN108" s="97"/>
      <c r="AO108" s="36"/>
      <c r="AP108" s="97"/>
      <c r="AQ108" s="36"/>
      <c r="AR108" s="98"/>
      <c r="AS108" s="120"/>
      <c r="AT108" s="120"/>
    </row>
    <row r="109" spans="1:46" ht="27" customHeight="1" x14ac:dyDescent="0.25">
      <c r="A109" s="85" t="s">
        <v>232</v>
      </c>
      <c r="B109" s="86" t="s">
        <v>233</v>
      </c>
      <c r="C109" s="232"/>
      <c r="D109" s="233"/>
      <c r="E109" s="233"/>
      <c r="F109" s="233"/>
      <c r="G109" s="233"/>
      <c r="H109" s="233"/>
      <c r="I109" s="233"/>
      <c r="J109" s="234"/>
      <c r="K109" s="232"/>
      <c r="L109" s="233"/>
      <c r="M109" s="233"/>
      <c r="N109" s="233"/>
      <c r="O109" s="233"/>
      <c r="P109" s="233"/>
      <c r="Q109" s="233"/>
      <c r="R109" s="234"/>
      <c r="S109" s="232"/>
      <c r="T109" s="233"/>
      <c r="U109" s="233"/>
      <c r="V109" s="233"/>
      <c r="W109" s="233"/>
      <c r="X109" s="233"/>
      <c r="Y109" s="233"/>
      <c r="Z109" s="234"/>
      <c r="AA109" s="90"/>
      <c r="AB109" s="91" t="s">
        <v>224</v>
      </c>
      <c r="AC109" s="92">
        <f>ROUNDUP(AD109/2, 0)</f>
        <v>0</v>
      </c>
      <c r="AD109" s="92">
        <f t="shared" si="20"/>
        <v>0</v>
      </c>
      <c r="AE109" s="223" t="s">
        <v>218</v>
      </c>
      <c r="AF109" s="93">
        <v>1</v>
      </c>
      <c r="AG109" s="93"/>
      <c r="AH109" s="94"/>
      <c r="AI109" s="95"/>
      <c r="AJ109" s="96"/>
      <c r="AK109" s="36"/>
      <c r="AL109" s="97"/>
      <c r="AM109" s="36"/>
      <c r="AN109" s="97"/>
      <c r="AO109" s="36"/>
      <c r="AP109" s="97"/>
      <c r="AQ109" s="36"/>
      <c r="AR109" s="98"/>
      <c r="AS109" s="120"/>
      <c r="AT109" s="120"/>
    </row>
    <row r="110" spans="1:46" x14ac:dyDescent="0.25">
      <c r="A110" s="85" t="s">
        <v>234</v>
      </c>
      <c r="B110" s="86" t="s">
        <v>235</v>
      </c>
      <c r="C110" s="235"/>
      <c r="D110" s="236"/>
      <c r="E110" s="236"/>
      <c r="F110" s="236"/>
      <c r="G110" s="236"/>
      <c r="H110" s="236"/>
      <c r="I110" s="236"/>
      <c r="J110" s="237"/>
      <c r="K110" s="238"/>
      <c r="L110" s="236"/>
      <c r="M110" s="236"/>
      <c r="N110" s="236"/>
      <c r="O110" s="236"/>
      <c r="P110" s="236"/>
      <c r="Q110" s="236"/>
      <c r="R110" s="237"/>
      <c r="S110" s="239"/>
      <c r="T110" s="236"/>
      <c r="U110" s="236"/>
      <c r="V110" s="236"/>
      <c r="W110" s="236"/>
      <c r="X110" s="236"/>
      <c r="Y110" s="236"/>
      <c r="Z110" s="237"/>
      <c r="AA110" s="90"/>
      <c r="AB110" s="91" t="s">
        <v>224</v>
      </c>
      <c r="AC110" s="92">
        <f>ROUNDUP(AD110/2, 0)</f>
        <v>0</v>
      </c>
      <c r="AD110" s="92">
        <f t="shared" si="20"/>
        <v>0</v>
      </c>
      <c r="AE110" s="223" t="s">
        <v>218</v>
      </c>
      <c r="AF110" s="93">
        <v>1</v>
      </c>
      <c r="AG110" s="93"/>
      <c r="AH110" s="94"/>
      <c r="AI110" s="95"/>
      <c r="AJ110" s="96"/>
      <c r="AK110" s="36"/>
      <c r="AL110" s="97"/>
      <c r="AM110" s="36"/>
      <c r="AN110" s="97"/>
      <c r="AO110" s="36"/>
      <c r="AP110" s="97"/>
      <c r="AQ110" s="36"/>
      <c r="AR110" s="98"/>
      <c r="AS110" s="120"/>
      <c r="AT110" s="120"/>
    </row>
    <row r="111" spans="1:46" ht="12.75" customHeight="1" x14ac:dyDescent="0.25">
      <c r="B111" s="240" t="s">
        <v>236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298" t="s">
        <v>237</v>
      </c>
      <c r="AC111" s="299"/>
      <c r="AD111" s="299"/>
      <c r="AE111" s="299"/>
      <c r="AF111" s="299"/>
      <c r="AG111" s="299"/>
      <c r="AH111" s="299"/>
      <c r="AI111" s="299"/>
      <c r="AJ111" s="300"/>
      <c r="AK111" s="224">
        <f>COUNT(C11:C93)</f>
        <v>2</v>
      </c>
      <c r="AL111" s="224">
        <f t="shared" ref="AL111:AR111" si="21">COUNT(D11:D93)</f>
        <v>4</v>
      </c>
      <c r="AM111" s="224">
        <f t="shared" si="21"/>
        <v>2</v>
      </c>
      <c r="AN111" s="224">
        <f t="shared" si="21"/>
        <v>6</v>
      </c>
      <c r="AO111" s="224">
        <f t="shared" si="21"/>
        <v>2</v>
      </c>
      <c r="AP111" s="224">
        <f t="shared" si="21"/>
        <v>6</v>
      </c>
      <c r="AQ111" s="224">
        <f t="shared" si="21"/>
        <v>2</v>
      </c>
      <c r="AR111" s="224">
        <f t="shared" si="21"/>
        <v>3</v>
      </c>
      <c r="AS111" s="120"/>
      <c r="AT111" s="120"/>
    </row>
    <row r="112" spans="1:46" ht="26.25" customHeight="1" x14ac:dyDescent="0.25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298" t="s">
        <v>238</v>
      </c>
      <c r="AC112" s="299"/>
      <c r="AD112" s="299"/>
      <c r="AE112" s="299"/>
      <c r="AF112" s="299"/>
      <c r="AG112" s="299"/>
      <c r="AH112" s="299"/>
      <c r="AI112" s="299"/>
      <c r="AJ112" s="300"/>
      <c r="AK112" s="224">
        <f>COUNT(K11:K93)</f>
        <v>3</v>
      </c>
      <c r="AL112" s="224">
        <f t="shared" ref="AL112:AR112" si="22">COUNT(L11:L93)</f>
        <v>9</v>
      </c>
      <c r="AM112" s="224">
        <f t="shared" si="22"/>
        <v>3</v>
      </c>
      <c r="AN112" s="224">
        <f t="shared" si="22"/>
        <v>9</v>
      </c>
      <c r="AO112" s="224">
        <f t="shared" si="22"/>
        <v>3</v>
      </c>
      <c r="AP112" s="224">
        <f t="shared" si="22"/>
        <v>9</v>
      </c>
      <c r="AQ112" s="224">
        <f t="shared" si="22"/>
        <v>3</v>
      </c>
      <c r="AR112" s="224">
        <f t="shared" si="22"/>
        <v>9</v>
      </c>
      <c r="AS112" s="120"/>
      <c r="AT112" s="120"/>
    </row>
    <row r="113" spans="1:46" ht="12.75" customHeight="1" x14ac:dyDescent="0.25">
      <c r="A113" s="297" t="s">
        <v>239</v>
      </c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8" t="s">
        <v>88</v>
      </c>
      <c r="AC113" s="299"/>
      <c r="AD113" s="299"/>
      <c r="AE113" s="299"/>
      <c r="AF113" s="299"/>
      <c r="AG113" s="299"/>
      <c r="AH113" s="299"/>
      <c r="AI113" s="299"/>
      <c r="AJ113" s="300"/>
      <c r="AK113" s="224">
        <f>COUNT(S11:S93)</f>
        <v>14</v>
      </c>
      <c r="AL113" s="224">
        <f t="shared" ref="AL113:AR113" si="23">COUNT(T11:T93)</f>
        <v>7</v>
      </c>
      <c r="AM113" s="224">
        <f t="shared" si="23"/>
        <v>14</v>
      </c>
      <c r="AN113" s="224">
        <f t="shared" si="23"/>
        <v>4</v>
      </c>
      <c r="AO113" s="224">
        <f t="shared" si="23"/>
        <v>12</v>
      </c>
      <c r="AP113" s="224">
        <f t="shared" si="23"/>
        <v>5</v>
      </c>
      <c r="AQ113" s="224">
        <f t="shared" si="23"/>
        <v>13</v>
      </c>
      <c r="AR113" s="224">
        <f t="shared" si="23"/>
        <v>0</v>
      </c>
      <c r="AS113" s="120"/>
      <c r="AT113" s="120"/>
    </row>
    <row r="114" spans="1:46" ht="12.75" customHeight="1" x14ac:dyDescent="0.25">
      <c r="A114" s="297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31"/>
      <c r="AE114" s="31"/>
      <c r="AF114" s="241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1:46" ht="12.75" customHeight="1" x14ac:dyDescent="0.25">
      <c r="A115" s="297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39"/>
      <c r="AE115" s="39"/>
      <c r="AF115" s="241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1:46" x14ac:dyDescent="0.25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41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1:46" x14ac:dyDescent="0.25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41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1:46" x14ac:dyDescent="0.25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41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1:46" x14ac:dyDescent="0.25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41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1:46" x14ac:dyDescent="0.25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41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1:46" x14ac:dyDescent="0.25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41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1:46" x14ac:dyDescent="0.25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41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1:46" x14ac:dyDescent="0.25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41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1:46" x14ac:dyDescent="0.25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41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1:46" x14ac:dyDescent="0.25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41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1:46" x14ac:dyDescent="0.25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41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1:46" x14ac:dyDescent="0.25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41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1:46" x14ac:dyDescent="0.25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41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5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41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41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5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41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5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41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5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41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5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41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5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41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5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41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5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41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5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41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5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41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5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41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5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41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5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41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5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41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5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41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5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41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5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41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5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41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5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41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5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41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5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41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5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41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5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41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5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41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5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41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5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41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5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41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5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41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5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41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5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41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5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41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5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41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5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41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5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41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5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41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5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41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5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41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5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41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5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41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5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41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5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41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5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41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5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41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5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41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5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41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5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41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5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41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5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41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5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41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5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41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5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41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5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41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5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41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5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41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5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41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5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41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5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41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5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41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5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41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5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41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5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41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5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41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5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41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5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41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5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41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5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41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5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41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5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41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5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41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5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41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5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41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5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41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5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41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5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41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5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41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5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41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5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41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5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41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5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41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5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41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5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41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5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41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5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41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5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41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5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41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5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41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5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41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5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41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5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41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5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41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5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41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5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41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5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41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5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41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5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41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5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41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5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41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5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41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5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41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5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41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5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41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5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41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5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41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5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41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5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41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5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41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5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41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5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41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5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41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5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41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5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41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5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41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5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41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5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41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5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41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5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41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5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41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5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41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5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41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5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41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5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41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5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41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5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41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5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41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5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41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5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41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5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41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5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41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5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41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5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41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5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41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5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41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5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41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5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41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5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41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5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41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5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41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5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41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5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41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5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41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5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41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5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41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5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41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5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41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5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41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5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41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5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41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5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41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5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41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5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41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5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41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5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41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5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41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5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41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5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41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5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41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5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41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5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41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5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41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5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41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5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41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5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41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5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41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5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41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5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41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5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41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5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41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5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41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5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41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5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41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5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41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5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41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5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41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5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41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5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41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5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41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5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41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5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41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5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41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5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41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5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41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5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41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5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41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5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41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5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41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5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41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5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41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5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41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5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41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5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41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5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41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5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41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5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41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5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41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5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41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5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41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5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41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5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41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5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41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5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41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5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41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5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41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5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41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5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41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5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41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5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41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5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41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5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41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5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41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5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41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5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41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5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41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5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41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5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41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5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41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5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41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5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41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5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41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5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41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5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41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5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41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5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41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5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41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5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41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5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41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5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41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5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41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5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41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5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41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5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41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5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41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5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41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5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41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5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41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5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41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5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41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5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41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5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41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5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41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5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41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5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41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5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41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5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41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5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41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5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41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5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41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5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41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5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41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5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41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5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41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5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41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5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41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5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41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5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41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5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41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5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41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5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41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5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41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5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41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5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41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5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41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5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41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5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41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5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41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5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41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5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41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5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41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5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41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5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41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5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41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5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41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5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41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5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41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5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41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5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41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5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41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5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41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5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41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5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41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5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41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5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41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5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41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5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41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5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41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5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41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5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41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5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41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5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41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5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41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5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41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5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41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5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41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5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41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5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41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5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41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5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41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5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41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5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41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5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41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5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41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5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41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5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41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5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41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5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41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5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41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5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41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5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41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5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41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5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41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5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41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5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41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5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41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5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41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5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41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5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41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5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41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5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41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5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41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5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41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5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41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5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41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5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41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5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41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5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41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5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41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5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41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5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41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5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41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5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41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5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41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5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41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5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41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5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41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5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41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5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41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5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41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5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41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5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41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5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41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5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41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5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41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5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41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5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41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5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41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5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41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5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41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5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41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5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41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5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41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5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41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5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41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5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41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5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41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5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41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5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41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5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41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5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41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5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41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5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41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5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41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5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41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5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41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5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41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5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41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5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41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5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41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5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41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5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41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5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41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5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41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5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41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5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41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5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41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5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41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5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41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5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41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5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41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5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41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5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41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5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41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5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41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5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41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5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41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5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41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5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41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5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41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5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41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5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41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5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41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5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41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5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41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5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41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5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41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5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41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5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41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5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41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5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41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5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41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5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41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5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41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5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41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5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41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5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41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5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41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5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41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5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41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5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41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5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41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5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41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5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41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5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41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5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41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5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41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5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41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5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41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5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41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5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41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5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41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5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41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5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41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5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41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5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41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5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41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5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41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5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41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5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41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5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41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5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41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5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41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5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41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5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41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5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41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5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41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5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41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5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41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5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41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5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41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5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41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5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41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5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41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5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41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5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41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5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41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5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41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5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41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5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41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5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41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5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41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5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41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5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41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5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41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5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41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5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41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5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41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5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41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5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41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5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41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5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41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5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41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5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41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5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41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5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41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5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41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5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41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5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41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5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41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5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41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5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41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5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41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5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41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5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41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5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41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5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41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5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41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5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41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5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41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5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41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5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41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5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41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5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41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5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41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5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41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5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41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5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41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5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41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5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41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5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41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5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41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5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41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5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41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5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41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5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41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5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41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5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41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5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41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5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41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5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41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5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41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5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41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5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41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5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41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5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41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5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41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5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41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5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41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5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41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5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41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5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41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5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41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5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41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5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41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5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41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5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41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5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41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5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41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5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41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5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41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5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41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5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41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5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41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5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41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5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41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5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41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5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41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5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41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5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41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5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41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5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41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5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41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5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41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5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41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5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41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5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41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5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41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5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41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5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41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5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41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5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41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5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41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5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41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5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41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5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41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5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41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5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41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5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41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5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41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5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41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5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41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5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41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5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41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5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41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5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41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5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41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5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41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5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41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5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41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  <row r="686" spans="3:44" x14ac:dyDescent="0.25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241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</row>
    <row r="687" spans="3:44" x14ac:dyDescent="0.25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241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</row>
    <row r="688" spans="3:44" x14ac:dyDescent="0.25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241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</row>
    <row r="689" spans="3:44" x14ac:dyDescent="0.25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241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</row>
    <row r="690" spans="3:44" x14ac:dyDescent="0.25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241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</row>
    <row r="691" spans="3:44" x14ac:dyDescent="0.25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241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</row>
    <row r="692" spans="3:44" x14ac:dyDescent="0.25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241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</row>
    <row r="693" spans="3:44" x14ac:dyDescent="0.25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241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</row>
    <row r="694" spans="3:44" x14ac:dyDescent="0.25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241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</row>
    <row r="695" spans="3:44" x14ac:dyDescent="0.25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241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</row>
    <row r="696" spans="3:44" x14ac:dyDescent="0.25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241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</row>
  </sheetData>
  <mergeCells count="44">
    <mergeCell ref="R42:R43"/>
    <mergeCell ref="P83:P84"/>
    <mergeCell ref="B38:B39"/>
    <mergeCell ref="A38:A39"/>
    <mergeCell ref="C38:C39"/>
    <mergeCell ref="D38:D39"/>
    <mergeCell ref="Q57:Q58"/>
    <mergeCell ref="B2:B7"/>
    <mergeCell ref="A2:A7"/>
    <mergeCell ref="C3:J6"/>
    <mergeCell ref="K8:R8"/>
    <mergeCell ref="K3:R6"/>
    <mergeCell ref="S8:Z8"/>
    <mergeCell ref="S3:Z6"/>
    <mergeCell ref="AA2:AA7"/>
    <mergeCell ref="AB2:AB7"/>
    <mergeCell ref="C8:J8"/>
    <mergeCell ref="A1:AR1"/>
    <mergeCell ref="C2:Z2"/>
    <mergeCell ref="AK2:AR2"/>
    <mergeCell ref="AD2:AJ2"/>
    <mergeCell ref="AO3:AP3"/>
    <mergeCell ref="AM3:AN3"/>
    <mergeCell ref="AK3:AL3"/>
    <mergeCell ref="AJ3:AJ7"/>
    <mergeCell ref="AI3:AI7"/>
    <mergeCell ref="AH3:AH7"/>
    <mergeCell ref="AG3:AG7"/>
    <mergeCell ref="AF3:AF7"/>
    <mergeCell ref="AE3:AE7"/>
    <mergeCell ref="AD3:AD7"/>
    <mergeCell ref="AK6:AR6"/>
    <mergeCell ref="AC2:AC7"/>
    <mergeCell ref="AB111:AJ111"/>
    <mergeCell ref="AT5:AT8"/>
    <mergeCell ref="AS5:AS8"/>
    <mergeCell ref="AS2:AT4"/>
    <mergeCell ref="AQ3:AR3"/>
    <mergeCell ref="AK4:AR4"/>
    <mergeCell ref="A115:AC115"/>
    <mergeCell ref="A114:AC114"/>
    <mergeCell ref="A113:AA113"/>
    <mergeCell ref="AB113:AJ113"/>
    <mergeCell ref="AB112:AJ112"/>
  </mergeCells>
  <conditionalFormatting sqref="AD86:AG86">
    <cfRule type="expression" dxfId="188" priority="217">
      <formula>$AD86&gt;#REF!+#REF!</formula>
    </cfRule>
  </conditionalFormatting>
  <conditionalFormatting sqref="AD86:AG86">
    <cfRule type="expression" dxfId="187" priority="216">
      <formula>$AD86&lt;#REF!+#REF!</formula>
    </cfRule>
  </conditionalFormatting>
  <conditionalFormatting sqref="G86 O86 W86 G74:G77 O74:O77 W74:W77 G60:G63 O60:O63 W60:W63">
    <cfRule type="cellIs" dxfId="186" priority="215" operator="equal">
      <formula>$G$7</formula>
    </cfRule>
  </conditionalFormatting>
  <conditionalFormatting sqref="D86:F86 H86:J86 L86:N86 P86:R86 T86:V86 X86:Z86 D74:F77 H74:J77 L74:N77 P74:R77 T74:V77 X74:Z77 D60:F63 H60:J63 L60:N63 P60:R63 T60:V63 X60:Z63">
    <cfRule type="cellIs" dxfId="185" priority="214" operator="equal">
      <formula>D$7</formula>
    </cfRule>
  </conditionalFormatting>
  <conditionalFormatting sqref="C86 K86 S86 C74:C77 K74:K77 S74:S77 C60:C63 K60:K63 S60:S63">
    <cfRule type="cellIs" dxfId="184" priority="213" operator="equal">
      <formula>$C$7</formula>
    </cfRule>
  </conditionalFormatting>
  <conditionalFormatting sqref="G85 O85 W85">
    <cfRule type="cellIs" dxfId="183" priority="212" operator="equal">
      <formula>$G$7</formula>
    </cfRule>
  </conditionalFormatting>
  <conditionalFormatting sqref="D85:F85 H85:J85 L85:N85 P85:R85 T85:V85 X85:Z85">
    <cfRule type="cellIs" dxfId="182" priority="211" operator="equal">
      <formula>D$7</formula>
    </cfRule>
  </conditionalFormatting>
  <conditionalFormatting sqref="C85 K85 S85">
    <cfRule type="cellIs" dxfId="181" priority="210" operator="equal">
      <formula>$C$7</formula>
    </cfRule>
  </conditionalFormatting>
  <conditionalFormatting sqref="AD84:AG84">
    <cfRule type="expression" dxfId="180" priority="209">
      <formula>$AD84&gt;#REF!+#REF!</formula>
    </cfRule>
  </conditionalFormatting>
  <conditionalFormatting sqref="AD84:AG84">
    <cfRule type="expression" dxfId="179" priority="208">
      <formula>$AD84&lt;#REF!+#REF!</formula>
    </cfRule>
  </conditionalFormatting>
  <conditionalFormatting sqref="G84 O84 W84">
    <cfRule type="cellIs" dxfId="178" priority="207" operator="equal">
      <formula>$G$7</formula>
    </cfRule>
  </conditionalFormatting>
  <conditionalFormatting sqref="D84:F84 H84:J84 L84:N84 Q84:R84 T84:V84 X84:Z84">
    <cfRule type="cellIs" dxfId="177" priority="206" operator="equal">
      <formula>D$7</formula>
    </cfRule>
  </conditionalFormatting>
  <conditionalFormatting sqref="C84 K84 S84">
    <cfRule type="cellIs" dxfId="176" priority="205" operator="equal">
      <formula>$C$7</formula>
    </cfRule>
  </conditionalFormatting>
  <conditionalFormatting sqref="AD80:AG80">
    <cfRule type="expression" dxfId="175" priority="204">
      <formula>$AD80&gt;#REF!+#REF!</formula>
    </cfRule>
  </conditionalFormatting>
  <conditionalFormatting sqref="AD80:AG80">
    <cfRule type="expression" dxfId="174" priority="203">
      <formula>$AD80&lt;#REF!+#REF!</formula>
    </cfRule>
  </conditionalFormatting>
  <conditionalFormatting sqref="G80 O80 W80">
    <cfRule type="cellIs" dxfId="173" priority="202" operator="equal">
      <formula>$G$7</formula>
    </cfRule>
  </conditionalFormatting>
  <conditionalFormatting sqref="D80:F80 H80:J80 L80:N80 P80:R80 T80:V80 X80:Z80">
    <cfRule type="cellIs" dxfId="172" priority="201" operator="equal">
      <formula>D$7</formula>
    </cfRule>
  </conditionalFormatting>
  <conditionalFormatting sqref="C80 K80 S80">
    <cfRule type="cellIs" dxfId="171" priority="200" operator="equal">
      <formula>$C$7</formula>
    </cfRule>
  </conditionalFormatting>
  <conditionalFormatting sqref="D88:F88 H88:J88 L88:N88 P88:R88 T88:V88 X88:Z88">
    <cfRule type="cellIs" dxfId="170" priority="199" operator="equal">
      <formula>D$7</formula>
    </cfRule>
  </conditionalFormatting>
  <conditionalFormatting sqref="C88 K88 S88">
    <cfRule type="cellIs" dxfId="169" priority="198" operator="equal">
      <formula>$C$7</formula>
    </cfRule>
  </conditionalFormatting>
  <conditionalFormatting sqref="AD81:AG81 AD83:AG83 AD87:AG87 AD90:AG90">
    <cfRule type="expression" dxfId="168" priority="197">
      <formula>$AD81&gt;#REF!+#REF!</formula>
    </cfRule>
  </conditionalFormatting>
  <conditionalFormatting sqref="AD81:AG81 AD83:AG83 AD87:AG87 AD90:AG90">
    <cfRule type="expression" dxfId="167" priority="196">
      <formula>$AD81&lt;#REF!+#REF!</formula>
    </cfRule>
  </conditionalFormatting>
  <conditionalFormatting sqref="G87 O87 W87 G89:G91 O89:O91 W89:W91 W81:W83 O81:O83 G81:G83">
    <cfRule type="cellIs" dxfId="166" priority="195" operator="equal">
      <formula>$G$7</formula>
    </cfRule>
  </conditionalFormatting>
  <conditionalFormatting sqref="D87:F87 H87:J87 L87:N87 P87:R87 T87:V87 X87:Z87 D89:F91 H89:J91 L89:N91 P89:R91 T89:V91 X89:Z91 X81:Z83 T81:V83 P81:R83 L81:N83 H81:J83 D81:F83">
    <cfRule type="cellIs" dxfId="165" priority="194" operator="equal">
      <formula>D$7</formula>
    </cfRule>
  </conditionalFormatting>
  <conditionalFormatting sqref="C87 K87 S87 C89:C91 K89:K91 S89:S91 S81:S83 K81:K83 C81:C83">
    <cfRule type="cellIs" dxfId="164" priority="193" operator="equal">
      <formula>$C$7</formula>
    </cfRule>
  </conditionalFormatting>
  <conditionalFormatting sqref="G88 O88 W88">
    <cfRule type="cellIs" dxfId="163" priority="192" operator="equal">
      <formula>$G$7</formula>
    </cfRule>
  </conditionalFormatting>
  <conditionalFormatting sqref="G78 O78 W78">
    <cfRule type="cellIs" dxfId="162" priority="191" operator="equal">
      <formula>$G$7</formula>
    </cfRule>
  </conditionalFormatting>
  <conditionalFormatting sqref="D78:F78 H78:J78 L78:N78 P78:R78 T78:V78 X78:Z78">
    <cfRule type="cellIs" dxfId="161" priority="190" operator="equal">
      <formula>D$7</formula>
    </cfRule>
  </conditionalFormatting>
  <conditionalFormatting sqref="C78 K78 S78">
    <cfRule type="cellIs" dxfId="160" priority="189" operator="equal">
      <formula>$C$7</formula>
    </cfRule>
  </conditionalFormatting>
  <conditionalFormatting sqref="AE58:AF58">
    <cfRule type="expression" dxfId="159" priority="181">
      <formula>$AD58&gt;#REF!+#REF!</formula>
    </cfRule>
  </conditionalFormatting>
  <conditionalFormatting sqref="AE58:AF58">
    <cfRule type="expression" dxfId="158" priority="180">
      <formula>$AD58&lt;#REF!+#REF!</formula>
    </cfRule>
  </conditionalFormatting>
  <conditionalFormatting sqref="AG58">
    <cfRule type="expression" dxfId="157" priority="179">
      <formula>$AD58&gt;#REF!+#REF!</formula>
    </cfRule>
  </conditionalFormatting>
  <conditionalFormatting sqref="AG58">
    <cfRule type="expression" dxfId="156" priority="178">
      <formula>$AD58&lt;#REF!+#REF!</formula>
    </cfRule>
  </conditionalFormatting>
  <conditionalFormatting sqref="D58:F58 H58:J58 L58:N58 P58 T58:V58 X58:Z58 R58">
    <cfRule type="cellIs" dxfId="155" priority="177" operator="equal">
      <formula>D$7</formula>
    </cfRule>
  </conditionalFormatting>
  <conditionalFormatting sqref="C58 K58 S58">
    <cfRule type="cellIs" dxfId="154" priority="176" operator="equal">
      <formula>$C$7</formula>
    </cfRule>
  </conditionalFormatting>
  <conditionalFormatting sqref="G58 O58 W58">
    <cfRule type="cellIs" dxfId="153" priority="175" operator="equal">
      <formula>$G$7</formula>
    </cfRule>
  </conditionalFormatting>
  <conditionalFormatting sqref="AE57:AF57">
    <cfRule type="expression" dxfId="152" priority="174">
      <formula>$AD57&gt;#REF!+#REF!</formula>
    </cfRule>
  </conditionalFormatting>
  <conditionalFormatting sqref="AE57:AF57">
    <cfRule type="expression" dxfId="151" priority="173">
      <formula>$AD57&lt;#REF!+#REF!</formula>
    </cfRule>
  </conditionalFormatting>
  <conditionalFormatting sqref="AG57">
    <cfRule type="expression" dxfId="150" priority="172">
      <formula>$AD57&gt;#REF!+#REF!</formula>
    </cfRule>
  </conditionalFormatting>
  <conditionalFormatting sqref="AG57">
    <cfRule type="expression" dxfId="149" priority="171">
      <formula>$AD57&lt;#REF!+#REF!</formula>
    </cfRule>
  </conditionalFormatting>
  <conditionalFormatting sqref="D57:F57 H57:J57 L57:N57 P57:R57 T57:V57 X57:Z57">
    <cfRule type="cellIs" dxfId="148" priority="170" operator="equal">
      <formula>D$7</formula>
    </cfRule>
  </conditionalFormatting>
  <conditionalFormatting sqref="C57 K57 S57">
    <cfRule type="cellIs" dxfId="147" priority="169" operator="equal">
      <formula>$C$7</formula>
    </cfRule>
  </conditionalFormatting>
  <conditionalFormatting sqref="G57 O57 W57">
    <cfRule type="cellIs" dxfId="146" priority="168" operator="equal">
      <formula>$G$7</formula>
    </cfRule>
  </conditionalFormatting>
  <conditionalFormatting sqref="AE56:AF56">
    <cfRule type="expression" dxfId="145" priority="167">
      <formula>$AD56&gt;#REF!+#REF!</formula>
    </cfRule>
  </conditionalFormatting>
  <conditionalFormatting sqref="AE56:AF56">
    <cfRule type="expression" dxfId="144" priority="166">
      <formula>$AD56&lt;#REF!+#REF!</formula>
    </cfRule>
  </conditionalFormatting>
  <conditionalFormatting sqref="AG56">
    <cfRule type="expression" dxfId="143" priority="165">
      <formula>$AD56&gt;#REF!+#REF!</formula>
    </cfRule>
  </conditionalFormatting>
  <conditionalFormatting sqref="AG56">
    <cfRule type="expression" dxfId="142" priority="164">
      <formula>$AD56&lt;#REF!+#REF!</formula>
    </cfRule>
  </conditionalFormatting>
  <conditionalFormatting sqref="D56:F56 H56:J56 L56:N56 P56:R56 T56:V56 X56:Z56">
    <cfRule type="cellIs" dxfId="141" priority="163" operator="equal">
      <formula>D$7</formula>
    </cfRule>
  </conditionalFormatting>
  <conditionalFormatting sqref="C56 K56 S56">
    <cfRule type="cellIs" dxfId="140" priority="162" operator="equal">
      <formula>$C$7</formula>
    </cfRule>
  </conditionalFormatting>
  <conditionalFormatting sqref="G56 O56 W56">
    <cfRule type="cellIs" dxfId="139" priority="161" operator="equal">
      <formula>$G$7</formula>
    </cfRule>
  </conditionalFormatting>
  <conditionalFormatting sqref="AE51:AF51">
    <cfRule type="expression" dxfId="138" priority="160">
      <formula>$AD51&gt;#REF!+#REF!</formula>
    </cfRule>
  </conditionalFormatting>
  <conditionalFormatting sqref="AE51:AF51">
    <cfRule type="expression" dxfId="137" priority="159">
      <formula>$AD51&lt;#REF!+#REF!</formula>
    </cfRule>
  </conditionalFormatting>
  <conditionalFormatting sqref="AG51">
    <cfRule type="expression" dxfId="136" priority="158">
      <formula>$AD51&gt;#REF!+#REF!</formula>
    </cfRule>
  </conditionalFormatting>
  <conditionalFormatting sqref="AG51">
    <cfRule type="expression" dxfId="135" priority="157">
      <formula>$AD51&lt;#REF!+#REF!</formula>
    </cfRule>
  </conditionalFormatting>
  <conditionalFormatting sqref="G51 O51 W51">
    <cfRule type="cellIs" dxfId="134" priority="156" operator="equal">
      <formula>$G$7</formula>
    </cfRule>
  </conditionalFormatting>
  <conditionalFormatting sqref="D51:F51 H51:J51 L51:N51 P51:R51 T51:V51 X51:Z51">
    <cfRule type="cellIs" dxfId="133" priority="155" operator="equal">
      <formula>D$7</formula>
    </cfRule>
  </conditionalFormatting>
  <conditionalFormatting sqref="C51 K51 S51">
    <cfRule type="cellIs" dxfId="132" priority="154" operator="equal">
      <formula>$C$7</formula>
    </cfRule>
  </conditionalFormatting>
  <conditionalFormatting sqref="D55:F55 H55:J55 L55:N55 P55:R55 T55:V55 X55:Z55">
    <cfRule type="cellIs" dxfId="131" priority="153" operator="equal">
      <formula>D$7</formula>
    </cfRule>
  </conditionalFormatting>
  <conditionalFormatting sqref="C55 K55 S55">
    <cfRule type="cellIs" dxfId="130" priority="152" operator="equal">
      <formula>$C$7</formula>
    </cfRule>
  </conditionalFormatting>
  <conditionalFormatting sqref="AG40">
    <cfRule type="expression" dxfId="129" priority="151">
      <formula>$AD40&gt;#REF!+#REF!</formula>
    </cfRule>
  </conditionalFormatting>
  <conditionalFormatting sqref="AG40">
    <cfRule type="expression" dxfId="128" priority="150">
      <formula>$AD40&lt;#REF!+#REF!</formula>
    </cfRule>
  </conditionalFormatting>
  <conditionalFormatting sqref="G40 O40 W40">
    <cfRule type="cellIs" dxfId="127" priority="149" operator="equal">
      <formula>$G$7</formula>
    </cfRule>
  </conditionalFormatting>
  <conditionalFormatting sqref="D40:F40 H40:J40 L40:N40 P40:R40 T40:V40 X40:Z40">
    <cfRule type="cellIs" dxfId="126" priority="148" operator="equal">
      <formula>D$7</formula>
    </cfRule>
  </conditionalFormatting>
  <conditionalFormatting sqref="C40 K40 S40">
    <cfRule type="cellIs" dxfId="125" priority="147" operator="equal">
      <formula>$C$7</formula>
    </cfRule>
  </conditionalFormatting>
  <conditionalFormatting sqref="AE40:AF40">
    <cfRule type="expression" dxfId="124" priority="146">
      <formula>$AD40&gt;#REF!+#REF!</formula>
    </cfRule>
  </conditionalFormatting>
  <conditionalFormatting sqref="AE40:AF40">
    <cfRule type="expression" dxfId="123" priority="145">
      <formula>$AD40&lt;#REF!+#REF!</formula>
    </cfRule>
  </conditionalFormatting>
  <conditionalFormatting sqref="AG38">
    <cfRule type="expression" dxfId="122" priority="144">
      <formula>$AD38&gt;#REF!+#REF!</formula>
    </cfRule>
  </conditionalFormatting>
  <conditionalFormatting sqref="AG38">
    <cfRule type="expression" dxfId="121" priority="143">
      <formula>$AD38&lt;#REF!+#REF!</formula>
    </cfRule>
  </conditionalFormatting>
  <conditionalFormatting sqref="G38 O38 W38">
    <cfRule type="cellIs" dxfId="120" priority="142" operator="equal">
      <formula>$G$7</formula>
    </cfRule>
  </conditionalFormatting>
  <conditionalFormatting sqref="D38:F38 H38:J38 L38:N38 P38:R38 T38:V38 X38:Z38">
    <cfRule type="cellIs" dxfId="119" priority="141" operator="equal">
      <formula>D$7</formula>
    </cfRule>
  </conditionalFormatting>
  <conditionalFormatting sqref="C38 K38 S38">
    <cfRule type="cellIs" dxfId="118" priority="140" operator="equal">
      <formula>$C$7</formula>
    </cfRule>
  </conditionalFormatting>
  <conditionalFormatting sqref="AE38:AF38">
    <cfRule type="expression" dxfId="117" priority="139">
      <formula>$AD38&gt;#REF!+#REF!</formula>
    </cfRule>
  </conditionalFormatting>
  <conditionalFormatting sqref="AE38:AF38">
    <cfRule type="expression" dxfId="116" priority="138">
      <formula>$AD38&lt;#REF!+#REF!</formula>
    </cfRule>
  </conditionalFormatting>
  <conditionalFormatting sqref="G55 O55 W55">
    <cfRule type="cellIs" dxfId="115" priority="137" operator="equal">
      <formula>$G$7</formula>
    </cfRule>
  </conditionalFormatting>
  <conditionalFormatting sqref="AE33:AF33">
    <cfRule type="expression" dxfId="114" priority="136">
      <formula>$AD33&lt;#REF!+#REF!</formula>
    </cfRule>
  </conditionalFormatting>
  <conditionalFormatting sqref="AE33:AF33">
    <cfRule type="expression" dxfId="113" priority="135">
      <formula>$AD33&gt;#REF!+#REF!</formula>
    </cfRule>
  </conditionalFormatting>
  <conditionalFormatting sqref="AG33">
    <cfRule type="expression" dxfId="112" priority="134">
      <formula>$AD33&lt;#REF!+#REF!</formula>
    </cfRule>
  </conditionalFormatting>
  <conditionalFormatting sqref="AG33">
    <cfRule type="expression" dxfId="111" priority="133">
      <formula>$AD33&gt;#REF!+#REF!</formula>
    </cfRule>
  </conditionalFormatting>
  <conditionalFormatting sqref="J33 R33 Z33">
    <cfRule type="cellIs" dxfId="110" priority="132" operator="equal">
      <formula>$J$7</formula>
    </cfRule>
  </conditionalFormatting>
  <conditionalFormatting sqref="C33:I33 K33:Q33 S33:Y33">
    <cfRule type="cellIs" dxfId="109" priority="131" operator="equal">
      <formula>C$7</formula>
    </cfRule>
  </conditionalFormatting>
  <conditionalFormatting sqref="AE52:AF52">
    <cfRule type="expression" dxfId="108" priority="130">
      <formula>$AD52&gt;#REF!+#REF!</formula>
    </cfRule>
  </conditionalFormatting>
  <conditionalFormatting sqref="AE52:AF52">
    <cfRule type="expression" dxfId="107" priority="129">
      <formula>$AD52&lt;#REF!+#REF!</formula>
    </cfRule>
  </conditionalFormatting>
  <conditionalFormatting sqref="AG52">
    <cfRule type="expression" dxfId="106" priority="128">
      <formula>$AD52&gt;#REF!+#REF!</formula>
    </cfRule>
  </conditionalFormatting>
  <conditionalFormatting sqref="AG52">
    <cfRule type="expression" dxfId="105" priority="127">
      <formula>$AD52&lt;#REF!+#REF!</formula>
    </cfRule>
  </conditionalFormatting>
  <conditionalFormatting sqref="D52:F52 H52:J52 L52:N52 P52:R52 T52:V52 X52:Z52">
    <cfRule type="cellIs" dxfId="104" priority="126" operator="equal">
      <formula>D$7</formula>
    </cfRule>
  </conditionalFormatting>
  <conditionalFormatting sqref="C52 K52 S52">
    <cfRule type="cellIs" dxfId="103" priority="125" operator="equal">
      <formula>$C$7</formula>
    </cfRule>
  </conditionalFormatting>
  <conditionalFormatting sqref="G52 O52 W52">
    <cfRule type="cellIs" dxfId="102" priority="124" operator="equal">
      <formula>$G$7</formula>
    </cfRule>
  </conditionalFormatting>
  <conditionalFormatting sqref="AE20:AF20">
    <cfRule type="expression" dxfId="101" priority="123">
      <formula>$AD20&gt;#REF!+#REF!</formula>
    </cfRule>
  </conditionalFormatting>
  <conditionalFormatting sqref="AE20:AF20">
    <cfRule type="expression" dxfId="100" priority="122">
      <formula>$AD20&lt;#REF!+#REF!</formula>
    </cfRule>
  </conditionalFormatting>
  <conditionalFormatting sqref="AG20">
    <cfRule type="expression" dxfId="99" priority="121">
      <formula>$AD20&gt;#REF!+#REF!</formula>
    </cfRule>
  </conditionalFormatting>
  <conditionalFormatting sqref="AG20">
    <cfRule type="expression" dxfId="98" priority="120">
      <formula>$AD20&lt;#REF!+#REF!</formula>
    </cfRule>
  </conditionalFormatting>
  <conditionalFormatting sqref="J20 R20 Z20">
    <cfRule type="cellIs" dxfId="97" priority="119" operator="equal">
      <formula>$J$7</formula>
    </cfRule>
  </conditionalFormatting>
  <conditionalFormatting sqref="C20:I20 K20:Q20 S20:Y20">
    <cfRule type="cellIs" dxfId="96" priority="118" operator="equal">
      <formula>C$7</formula>
    </cfRule>
  </conditionalFormatting>
  <conditionalFormatting sqref="AE11:AG14">
    <cfRule type="expression" dxfId="95" priority="117">
      <formula>$AD11&gt;#REF!+#REF!</formula>
    </cfRule>
  </conditionalFormatting>
  <conditionalFormatting sqref="AE11:AG14">
    <cfRule type="expression" dxfId="94" priority="116">
      <formula>$AD11&lt;#REF!+#REF!</formula>
    </cfRule>
  </conditionalFormatting>
  <conditionalFormatting sqref="AE29:AF32">
    <cfRule type="expression" dxfId="93" priority="115">
      <formula>$AD29&lt;#REF!+#REF!</formula>
    </cfRule>
  </conditionalFormatting>
  <conditionalFormatting sqref="AE29:AF32">
    <cfRule type="expression" dxfId="92" priority="114">
      <formula>$AD29&gt;#REF!+#REF!</formula>
    </cfRule>
  </conditionalFormatting>
  <conditionalFormatting sqref="AE15:AF19 AE37:AF37 AE39:AF39 AE41:AF46">
    <cfRule type="expression" dxfId="91" priority="113">
      <formula>$AD15&gt;#REF!+#REF!</formula>
    </cfRule>
  </conditionalFormatting>
  <conditionalFormatting sqref="AE15:AF19 AE37:AF37 AE39:AF39 AE41:AF46">
    <cfRule type="expression" dxfId="90" priority="112">
      <formula>$AD15&lt;#REF!+#REF!</formula>
    </cfRule>
  </conditionalFormatting>
  <conditionalFormatting sqref="AE110">
    <cfRule type="expression" dxfId="89" priority="111">
      <formula>$AD110&gt;#REF!+#REF!</formula>
    </cfRule>
  </conditionalFormatting>
  <conditionalFormatting sqref="AE110">
    <cfRule type="expression" dxfId="88" priority="110">
      <formula>$AD110&lt;#REF!+#REF!</formula>
    </cfRule>
  </conditionalFormatting>
  <conditionalFormatting sqref="AE22:AF25 AE109">
    <cfRule type="expression" dxfId="87" priority="109">
      <formula>$AD22&gt;#REF!+#REF!</formula>
    </cfRule>
  </conditionalFormatting>
  <conditionalFormatting sqref="AE22:AF25 AE109">
    <cfRule type="expression" dxfId="86" priority="108">
      <formula>$AD22&lt;#REF!+#REF!</formula>
    </cfRule>
  </conditionalFormatting>
  <conditionalFormatting sqref="AE108">
    <cfRule type="expression" dxfId="85" priority="107">
      <formula>$AD108&gt;#REF!+#REF!</formula>
    </cfRule>
  </conditionalFormatting>
  <conditionalFormatting sqref="AE108">
    <cfRule type="expression" dxfId="84" priority="106">
      <formula>$AD108&lt;#REF!+#REF!</formula>
    </cfRule>
  </conditionalFormatting>
  <conditionalFormatting sqref="AE107">
    <cfRule type="expression" dxfId="83" priority="105">
      <formula>$AD107&gt;#REF!+#REF!</formula>
    </cfRule>
  </conditionalFormatting>
  <conditionalFormatting sqref="AE107">
    <cfRule type="expression" dxfId="82" priority="104">
      <formula>$AD107&lt;#REF!+#REF!</formula>
    </cfRule>
  </conditionalFormatting>
  <conditionalFormatting sqref="AG29:AG32">
    <cfRule type="expression" dxfId="81" priority="103">
      <formula>$AD29&lt;#REF!+#REF!</formula>
    </cfRule>
  </conditionalFormatting>
  <conditionalFormatting sqref="AG29:AG32 AD56:AD58 AD29:AD33">
    <cfRule type="expression" dxfId="80" priority="102">
      <formula>$AD29&gt;#REF!+#REF!</formula>
    </cfRule>
  </conditionalFormatting>
  <conditionalFormatting sqref="AD11:AD20 AG15:AG19 AD22:AD25 AG22:AG25 AD37:AD46 AG37 AG39 AG41:AG46 AD51:AD52 AD66:AG66 AD69:AG69 AD76:AG76 AD93:AG93 AD100:AG101 AD103:AG104 AD61:AG63">
    <cfRule type="expression" dxfId="79" priority="101">
      <formula>$AD11&gt;#REF!+#REF!</formula>
    </cfRule>
  </conditionalFormatting>
  <conditionalFormatting sqref="AD11:AD20 AG15:AG19 AD22:AD25 AG22:AG25 AD37:AD46 AG37 AG39 AG41:AG46 AD51:AD52 AD66:AG66 AD69:AG69 AD76:AG76 AD93:AG93 AD100:AG101 AD103:AG104 AD56:AD58 AD29:AD33 AD61:AG63">
    <cfRule type="expression" dxfId="78" priority="100">
      <formula>$AD11&lt;#REF!+#REF!</formula>
    </cfRule>
  </conditionalFormatting>
  <conditionalFormatting sqref="J98 R98 Z98">
    <cfRule type="cellIs" dxfId="77" priority="99" operator="equal">
      <formula>$J$7</formula>
    </cfRule>
  </conditionalFormatting>
  <conditionalFormatting sqref="C98:I98 K98:Q98 S98:Y98">
    <cfRule type="cellIs" dxfId="76" priority="98" operator="equal">
      <formula>C$7</formula>
    </cfRule>
  </conditionalFormatting>
  <conditionalFormatting sqref="J104 R104 Z104">
    <cfRule type="cellIs" dxfId="75" priority="97" operator="equal">
      <formula>$J$7</formula>
    </cfRule>
  </conditionalFormatting>
  <conditionalFormatting sqref="C104:I104 K104:Q104 S104:Y104">
    <cfRule type="cellIs" dxfId="74" priority="96" operator="equal">
      <formula>C$7</formula>
    </cfRule>
  </conditionalFormatting>
  <conditionalFormatting sqref="J102:J103 R102:R103 Z102:Z103">
    <cfRule type="cellIs" dxfId="73" priority="95" operator="equal">
      <formula>$J$7</formula>
    </cfRule>
  </conditionalFormatting>
  <conditionalFormatting sqref="C102:I103 K102:Q103 S102:Y103">
    <cfRule type="cellIs" dxfId="72" priority="94" operator="equal">
      <formula>C$7</formula>
    </cfRule>
  </conditionalFormatting>
  <conditionalFormatting sqref="J99:J101 R99:R101 Z99:Z101">
    <cfRule type="cellIs" dxfId="71" priority="93" operator="equal">
      <formula>$J$7</formula>
    </cfRule>
  </conditionalFormatting>
  <conditionalFormatting sqref="C99:I101 K99:Q101 S99:Y101">
    <cfRule type="cellIs" dxfId="70" priority="92" operator="equal">
      <formula>C$7</formula>
    </cfRule>
  </conditionalFormatting>
  <conditionalFormatting sqref="J29:J32 R29:R32 Z29:Z32">
    <cfRule type="cellIs" dxfId="69" priority="91" operator="equal">
      <formula>$J$7</formula>
    </cfRule>
  </conditionalFormatting>
  <conditionalFormatting sqref="C29:I32 K29:Q32 S29:Y32">
    <cfRule type="cellIs" dxfId="68" priority="90" operator="equal">
      <formula>C$7</formula>
    </cfRule>
  </conditionalFormatting>
  <conditionalFormatting sqref="J92:J93 R92:R93 Z92:Z93">
    <cfRule type="cellIs" dxfId="67" priority="89" operator="equal">
      <formula>$J$7</formula>
    </cfRule>
  </conditionalFormatting>
  <conditionalFormatting sqref="C92:I93 K92:Q93 S92:Y93">
    <cfRule type="cellIs" dxfId="66" priority="88" operator="equal">
      <formula>C$7</formula>
    </cfRule>
  </conditionalFormatting>
  <conditionalFormatting sqref="J65:J66 R65:R66 Z65:Z66">
    <cfRule type="cellIs" dxfId="65" priority="87" operator="equal">
      <formula>$J$7</formula>
    </cfRule>
  </conditionalFormatting>
  <conditionalFormatting sqref="C65:I66 K65:Q66 S65:Y66">
    <cfRule type="cellIs" dxfId="64" priority="86" operator="equal">
      <formula>C$7</formula>
    </cfRule>
  </conditionalFormatting>
  <conditionalFormatting sqref="J64 R64 Z64">
    <cfRule type="cellIs" dxfId="63" priority="85" operator="equal">
      <formula>$J$7</formula>
    </cfRule>
  </conditionalFormatting>
  <conditionalFormatting sqref="C64:I64 K64:Q64 S64:Y64">
    <cfRule type="cellIs" dxfId="62" priority="84" operator="equal">
      <formula>C$7</formula>
    </cfRule>
  </conditionalFormatting>
  <conditionalFormatting sqref="J11:J19 R11:R19 Z11:Z19 J21:J25 R21:R25 Z21:Z25">
    <cfRule type="cellIs" dxfId="61" priority="80" operator="equal">
      <formula>$J$7</formula>
    </cfRule>
  </conditionalFormatting>
  <conditionalFormatting sqref="C11:I12 K11:Q19 S11:Y19 C21:I25 K21:Q25 S21:Y25 C14:I19 C13:E13 G13:I13">
    <cfRule type="cellIs" dxfId="60" priority="79" operator="equal">
      <formula>C$7</formula>
    </cfRule>
  </conditionalFormatting>
  <conditionalFormatting sqref="C46:Z46">
    <cfRule type="cellIs" dxfId="59" priority="78" operator="equal">
      <formula>C$7</formula>
    </cfRule>
  </conditionalFormatting>
  <conditionalFormatting sqref="O45 W45">
    <cfRule type="cellIs" dxfId="58" priority="77" operator="equal">
      <formula>$G$7</formula>
    </cfRule>
  </conditionalFormatting>
  <conditionalFormatting sqref="R45 Z45">
    <cfRule type="cellIs" dxfId="57" priority="76" operator="equal">
      <formula>R$7</formula>
    </cfRule>
  </conditionalFormatting>
  <conditionalFormatting sqref="Q45 Y45">
    <cfRule type="cellIs" dxfId="56" priority="75" operator="equal">
      <formula>Q$7</formula>
    </cfRule>
  </conditionalFormatting>
  <conditionalFormatting sqref="P45 X45">
    <cfRule type="cellIs" dxfId="55" priority="74" operator="equal">
      <formula>P$7</formula>
    </cfRule>
  </conditionalFormatting>
  <conditionalFormatting sqref="N45 V45">
    <cfRule type="cellIs" dxfId="54" priority="73" operator="equal">
      <formula>N$7</formula>
    </cfRule>
  </conditionalFormatting>
  <conditionalFormatting sqref="M45 U45">
    <cfRule type="cellIs" dxfId="53" priority="72" operator="equal">
      <formula>M$7</formula>
    </cfRule>
  </conditionalFormatting>
  <conditionalFormatting sqref="L45 T45">
    <cfRule type="cellIs" dxfId="52" priority="71" operator="equal">
      <formula>L$7</formula>
    </cfRule>
  </conditionalFormatting>
  <conditionalFormatting sqref="K45 S45">
    <cfRule type="cellIs" dxfId="51" priority="70" operator="equal">
      <formula>$C$7</formula>
    </cfRule>
  </conditionalFormatting>
  <conditionalFormatting sqref="G45">
    <cfRule type="cellIs" dxfId="50" priority="69" operator="equal">
      <formula>$G$7</formula>
    </cfRule>
  </conditionalFormatting>
  <conditionalFormatting sqref="J45">
    <cfRule type="cellIs" dxfId="49" priority="68" operator="equal">
      <formula>J$7</formula>
    </cfRule>
  </conditionalFormatting>
  <conditionalFormatting sqref="I45">
    <cfRule type="cellIs" dxfId="48" priority="67" operator="equal">
      <formula>I$7</formula>
    </cfRule>
  </conditionalFormatting>
  <conditionalFormatting sqref="H45">
    <cfRule type="cellIs" dxfId="47" priority="66" operator="equal">
      <formula>H$7</formula>
    </cfRule>
  </conditionalFormatting>
  <conditionalFormatting sqref="F45">
    <cfRule type="cellIs" dxfId="46" priority="65" operator="equal">
      <formula>F$7</formula>
    </cfRule>
  </conditionalFormatting>
  <conditionalFormatting sqref="E45">
    <cfRule type="cellIs" dxfId="45" priority="64" operator="equal">
      <formula>E$7</formula>
    </cfRule>
  </conditionalFormatting>
  <conditionalFormatting sqref="D45">
    <cfRule type="cellIs" dxfId="44" priority="63" operator="equal">
      <formula>D$7</formula>
    </cfRule>
  </conditionalFormatting>
  <conditionalFormatting sqref="C45">
    <cfRule type="cellIs" dxfId="43" priority="62" operator="equal">
      <formula>$C$7</formula>
    </cfRule>
  </conditionalFormatting>
  <conditionalFormatting sqref="G26:G28 O26:O28 W26:W28 G34:G37 O34:O37 W34:W37 G39 O39 W39 G41:G44 O41:O44 W41:W44 G47:G50 O47:O50 W47:W50 G59 O59 W59 G67:G70 O67:O70 W67:W70 G79 O79 W79 G94:G97 O94:O97 W94:W97 G105:G110 O105:O110 W105:W110">
    <cfRule type="cellIs" dxfId="42" priority="61" operator="equal">
      <formula>$G$7</formula>
    </cfRule>
  </conditionalFormatting>
  <conditionalFormatting sqref="J9:J10 D26:F28 H26:J28 L26:N28 P26:R28 T26:V28 X26:Z28 D34:F37 H34:J37 L34:N37 P34:R37 T34:V37 X34:Z37 E39:F39 H39:J39 L39:N39 P39:R39 T39:V39 X39:Z39 D41:F44 H41:J44 L41:N44 P41:R42 T41:V44 X41:Z44 D47:F50 H47:J50 L47:N50 P47:R50 T47:V50 X47:Z50 D59:F59 H59:J59 L59:N59 P59:R59 T59:V59 X59:Z59 D67:F70 H67:J70 L67:N70 P67:R70 T67:V70 X67:Z70 D79:F79 H79:J79 L79:N79 P79:R79 T79:V79 X79:Z79 D94:F97 H94:J97 L94:N97 P94:R97 T94:V97 X94:Z97 D105:F110 H105:J110 L105:N110 P105:R110 T105:V110 X105:Z110 P44:R44 P43:Q43">
    <cfRule type="cellIs" dxfId="41" priority="60" operator="equal">
      <formula>D$7</formula>
    </cfRule>
  </conditionalFormatting>
  <conditionalFormatting sqref="C26:C28 K26:K28 S26:S28 C34:C37 K34:K37 S34:S37 K39 S39 C41:C44 K41:K44 S41:S44 C47:C50 K47:K50 S47:S50 C59 K59 S59 C67:C70 K67:K70 S67:S70 C79 K79 S79 C94:C97 K94:K97 S94:S97 C105:C110 K105:K110 S105:S110">
    <cfRule type="cellIs" dxfId="40" priority="59" operator="equal">
      <formula>$C$7</formula>
    </cfRule>
  </conditionalFormatting>
  <conditionalFormatting sqref="AE53:AF53">
    <cfRule type="expression" dxfId="39" priority="49">
      <formula>$AD53&gt;#REF!+#REF!</formula>
    </cfRule>
  </conditionalFormatting>
  <conditionalFormatting sqref="AE53:AF53">
    <cfRule type="expression" dxfId="38" priority="48">
      <formula>$AD53&lt;#REF!+#REF!</formula>
    </cfRule>
  </conditionalFormatting>
  <conditionalFormatting sqref="AG53">
    <cfRule type="expression" dxfId="37" priority="47">
      <formula>$AD53&gt;#REF!+#REF!</formula>
    </cfRule>
  </conditionalFormatting>
  <conditionalFormatting sqref="AG53">
    <cfRule type="expression" dxfId="36" priority="46">
      <formula>$AD53&lt;#REF!+#REF!</formula>
    </cfRule>
  </conditionalFormatting>
  <conditionalFormatting sqref="D53:F53 H53:J53 L53:N53 P53:R53 T53:V53 X53:Z53">
    <cfRule type="cellIs" dxfId="35" priority="45" operator="equal">
      <formula>D$7</formula>
    </cfRule>
  </conditionalFormatting>
  <conditionalFormatting sqref="C53 K53 S53">
    <cfRule type="cellIs" dxfId="34" priority="44" operator="equal">
      <formula>$C$7</formula>
    </cfRule>
  </conditionalFormatting>
  <conditionalFormatting sqref="G53 O53 W53">
    <cfRule type="cellIs" dxfId="33" priority="43" operator="equal">
      <formula>$G$7</formula>
    </cfRule>
  </conditionalFormatting>
  <conditionalFormatting sqref="AD53">
    <cfRule type="expression" dxfId="32" priority="42">
      <formula>$AD53&gt;#REF!+#REF!</formula>
    </cfRule>
  </conditionalFormatting>
  <conditionalFormatting sqref="AD53">
    <cfRule type="expression" dxfId="31" priority="41">
      <formula>$AD53&lt;#REF!+#REF!</formula>
    </cfRule>
  </conditionalFormatting>
  <conditionalFormatting sqref="AE54:AF54">
    <cfRule type="expression" dxfId="30" priority="40">
      <formula>$AD54&gt;#REF!+#REF!</formula>
    </cfRule>
  </conditionalFormatting>
  <conditionalFormatting sqref="AE54:AF54">
    <cfRule type="expression" dxfId="29" priority="39">
      <formula>$AD54&lt;#REF!+#REF!</formula>
    </cfRule>
  </conditionalFormatting>
  <conditionalFormatting sqref="AG54">
    <cfRule type="expression" dxfId="28" priority="38">
      <formula>$AD54&gt;#REF!+#REF!</formula>
    </cfRule>
  </conditionalFormatting>
  <conditionalFormatting sqref="AG54">
    <cfRule type="expression" dxfId="27" priority="37">
      <formula>$AD54&lt;#REF!+#REF!</formula>
    </cfRule>
  </conditionalFormatting>
  <conditionalFormatting sqref="D54:F54 H54:J54 L54:N54 P54:R54 T54:V54 X54:Z54">
    <cfRule type="cellIs" dxfId="26" priority="36" operator="equal">
      <formula>D$7</formula>
    </cfRule>
  </conditionalFormatting>
  <conditionalFormatting sqref="C54 K54 S54">
    <cfRule type="cellIs" dxfId="25" priority="35" operator="equal">
      <formula>$C$7</formula>
    </cfRule>
  </conditionalFormatting>
  <conditionalFormatting sqref="G54 O54 W54">
    <cfRule type="cellIs" dxfId="24" priority="34" operator="equal">
      <formula>$G$7</formula>
    </cfRule>
  </conditionalFormatting>
  <conditionalFormatting sqref="AD54">
    <cfRule type="expression" dxfId="23" priority="33">
      <formula>$AD54&gt;#REF!+#REF!</formula>
    </cfRule>
  </conditionalFormatting>
  <conditionalFormatting sqref="AD54">
    <cfRule type="expression" dxfId="22" priority="32">
      <formula>$AD54&lt;#REF!+#REF!</formula>
    </cfRule>
  </conditionalFormatting>
  <conditionalFormatting sqref="AD71:AG71">
    <cfRule type="expression" dxfId="21" priority="22">
      <formula>$AD71&gt;#REF!+#REF!</formula>
    </cfRule>
  </conditionalFormatting>
  <conditionalFormatting sqref="AD71:AG71">
    <cfRule type="expression" dxfId="20" priority="21">
      <formula>$AD71&lt;#REF!+#REF!</formula>
    </cfRule>
  </conditionalFormatting>
  <conditionalFormatting sqref="W71 O71 G71">
    <cfRule type="cellIs" dxfId="19" priority="20" operator="equal">
      <formula>$G$7</formula>
    </cfRule>
  </conditionalFormatting>
  <conditionalFormatting sqref="X71:Z71 T71:V71 P71:R71 L71:N71 H71:J71 D71:F71">
    <cfRule type="cellIs" dxfId="18" priority="19" operator="equal">
      <formula>D$7</formula>
    </cfRule>
  </conditionalFormatting>
  <conditionalFormatting sqref="S71 K71 C71">
    <cfRule type="cellIs" dxfId="17" priority="18" operator="equal">
      <formula>$C$7</formula>
    </cfRule>
  </conditionalFormatting>
  <conditionalFormatting sqref="AE73:AF73">
    <cfRule type="expression" dxfId="16" priority="17">
      <formula>$AD73&lt;#REF!+#REF!</formula>
    </cfRule>
  </conditionalFormatting>
  <conditionalFormatting sqref="AE73:AF73">
    <cfRule type="expression" dxfId="15" priority="16">
      <formula>$AD73&gt;#REF!+#REF!</formula>
    </cfRule>
  </conditionalFormatting>
  <conditionalFormatting sqref="AG73">
    <cfRule type="expression" dxfId="14" priority="15">
      <formula>$AD73&lt;#REF!+#REF!</formula>
    </cfRule>
  </conditionalFormatting>
  <conditionalFormatting sqref="AG73">
    <cfRule type="expression" dxfId="13" priority="14">
      <formula>$AD73&gt;#REF!+#REF!</formula>
    </cfRule>
  </conditionalFormatting>
  <conditionalFormatting sqref="AD73">
    <cfRule type="expression" dxfId="12" priority="13">
      <formula>$AD73&gt;#REF!+#REF!</formula>
    </cfRule>
  </conditionalFormatting>
  <conditionalFormatting sqref="AD73">
    <cfRule type="expression" dxfId="11" priority="12">
      <formula>$AD73&lt;#REF!+#REF!</formula>
    </cfRule>
  </conditionalFormatting>
  <conditionalFormatting sqref="J73 R73 Z73">
    <cfRule type="cellIs" dxfId="10" priority="11" operator="equal">
      <formula>$J$7</formula>
    </cfRule>
  </conditionalFormatting>
  <conditionalFormatting sqref="C73:I73 K73:Q73 S73:Y73">
    <cfRule type="cellIs" dxfId="9" priority="10" operator="equal">
      <formula>C$7</formula>
    </cfRule>
  </conditionalFormatting>
  <conditionalFormatting sqref="AD72:AG72">
    <cfRule type="expression" dxfId="8" priority="9">
      <formula>$AD72&gt;#REF!+#REF!</formula>
    </cfRule>
  </conditionalFormatting>
  <conditionalFormatting sqref="AD72:AG72">
    <cfRule type="expression" dxfId="7" priority="8">
      <formula>$AD72&lt;#REF!+#REF!</formula>
    </cfRule>
  </conditionalFormatting>
  <conditionalFormatting sqref="G72 O72 W72">
    <cfRule type="cellIs" dxfId="6" priority="7" operator="equal">
      <formula>$G$7</formula>
    </cfRule>
  </conditionalFormatting>
  <conditionalFormatting sqref="D72:F72 H72:J72 L72:N72 P72:R72 T72:V72 X72:Z72">
    <cfRule type="cellIs" dxfId="5" priority="6" operator="equal">
      <formula>D$7</formula>
    </cfRule>
  </conditionalFormatting>
  <conditionalFormatting sqref="C72 K72 S72">
    <cfRule type="cellIs" dxfId="4" priority="5" operator="equal">
      <formula>$C$7</formula>
    </cfRule>
  </conditionalFormatting>
  <conditionalFormatting sqref="AC42">
    <cfRule type="expression" dxfId="3" priority="4">
      <formula>$AD42&gt;#REF!+#REF!</formula>
    </cfRule>
  </conditionalFormatting>
  <conditionalFormatting sqref="AC42">
    <cfRule type="expression" dxfId="2" priority="3">
      <formula>$AD42&lt;#REF!+#REF!</formula>
    </cfRule>
  </conditionalFormatting>
  <conditionalFormatting sqref="AC40:AC41">
    <cfRule type="expression" dxfId="1" priority="2">
      <formula>$AD40&gt;#REF!+#REF!</formula>
    </cfRule>
  </conditionalFormatting>
  <conditionalFormatting sqref="AC40:AC41">
    <cfRule type="expression" dxfId="0" priority="1">
      <formula>$AD40&lt;#REF!+#REF!</formula>
    </cfRule>
  </conditionalFormatting>
  <pageMargins left="0.15763889253139499" right="0.15763889253139499" top="0.15763889253139499" bottom="0.15763889253139499" header="0.51181101799011197" footer="0.5118110179901119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2023-10-20T13:24:10Z</cp:lastPrinted>
  <dcterms:modified xsi:type="dcterms:W3CDTF">2023-11-16T15:31:19Z</dcterms:modified>
</cp:coreProperties>
</file>